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a84642327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ředání" sheetId="1" r:id="R01cb911ad8aa474f"/>
    <x:sheet xmlns:r="http://schemas.openxmlformats.org/officeDocument/2006/relationships" name="Analýza" sheetId="2" r:id="Re93fab1bfa82471a"/>
    <x:sheet xmlns:r="http://schemas.openxmlformats.org/officeDocument/2006/relationships" name="Zjištění" sheetId="3" r:id="R257dba030b9f4e9b"/>
    <x:sheet xmlns:r="http://schemas.openxmlformats.org/officeDocument/2006/relationships" name="Zdroje" sheetId="4" r:id="R647f05f07961489b"/>
    <x:sheet xmlns:r="http://schemas.openxmlformats.org/officeDocument/2006/relationships" name="Kontrola" sheetId="5" r:id="R6053f51abe254f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(#,##0.00);&quot;–&quot;"/>
    <x:numFmt numFmtId="201" formatCode="0.00%;(0.00%);&quot;–&quot;"/>
    <x:numFmt numFmtId="202" formatCode="0.00"/>
    <x:numFmt numFmtId="203" formatCode="yyyy-mm-dd"/>
    <x:numFmt numFmtId="204" formatCode="0.00&quot;×&quot;"/>
    <x:numFmt numFmtId="205" formatCode="0.00&quot; pp&quot;;(0.00)&quot; pp&quot;;&quot;–&quot;"/>
  </x:numFmts>
  <x:fonts count="9">
    <x:font>
      <x:sz val="11"/>
      <x:name val="Carlito"/>
    </x:font>
    <x:font>
      <x:sz val="10"/>
      <x:color rgb="FF18202B"/>
      <x:name val="Arial"/>
    </x:font>
    <x:font>
      <x:b/>
      <x:sz val="16"/>
      <x:color rgb="FF162940"/>
      <x:name val="Arial"/>
    </x:font>
    <x:font>
      <x:sz val="10"/>
      <x:color rgb="FF647182"/>
      <x:name val="Arial"/>
    </x:font>
    <x:font>
      <x:b/>
      <x:sz val="10"/>
      <x:color rgb="FFFFFFFF"/>
      <x:name val="Arial"/>
    </x:font>
    <x:font>
      <x:sz val="10"/>
      <x:color rgb="FF155A9C"/>
      <x:name val="Arial"/>
    </x:font>
    <x:font>
      <x:sz val="10"/>
      <x:color rgb="FFA93131"/>
      <x:name val="Arial"/>
    </x:font>
    <x:font>
      <x:b/>
      <x:sz val="10"/>
      <x:color rgb="FF18202B"/>
      <x:name val="Arial"/>
    </x:font>
    <x:font>
      <x:sz val="10"/>
      <x:color rgb="FF1973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2940"/>
      </x:patternFill>
    </x:fill>
    <x:fill>
      <x:patternFill patternType="solid">
        <x:fgColor rgb="FFFFF5DC"/>
      </x:patternFill>
    </x:fill>
    <x:fill>
      <x:patternFill patternType="solid">
        <x:fgColor rgb="FFF1F4F7"/>
      </x:patternFill>
    </x:fill>
  </x:fills>
  <x:borders count="2">
    <x:border/>
    <x:border>
      <x:bottom style="thin">
        <x:color rgb="FFCDD4DC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200" fontId="5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5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5" fillId="3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0" fontId="5" fillId="3" borderId="0" xfId="0" applyNumberFormat="1" applyFont="1" applyFill="1" applyBorder="1" applyAlignment="1">
      <x:alignment horizontal="right"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202" fontId="5" fillId="3" borderId="0" xfId="0" applyNumberFormat="1" applyFont="1" applyFill="1" applyBorder="1" applyAlignment="1">
      <x:alignment horizontal="right" vertical="top" wrapText="1"/>
    </x:xf>
    <x:xf numFmtId="202" fontId="1" fillId="0" borderId="0" xfId="0" applyNumberFormat="1" applyFont="1" applyFill="1" applyBorder="1" applyAlignment="1">
      <x:alignment horizontal="right" vertical="top" wrapText="1"/>
    </x:xf>
    <x:xf numFmtId="201" fontId="5" fillId="3" borderId="0" xfId="0" applyNumberFormat="1" applyFont="1" applyFill="1" applyBorder="1" applyAlignment="1">
      <x:alignment horizontal="right" vertical="top" wrapText="1"/>
    </x:xf>
    <x:xf numFmtId="201" fontId="1" fillId="0" borderId="0" xfId="0" applyNumberFormat="1" applyFont="1" applyFill="1" applyBorder="1" applyAlignment="1">
      <x:alignment horizontal="right" vertical="top" wrapText="1"/>
    </x:xf>
    <x:xf numFmtId="200" fontId="3" fillId="0" borderId="0" xfId="0" applyNumberFormat="1" applyFont="1" applyFill="1" applyBorder="1" applyAlignment="1">
      <x:alignment horizontal="right" vertical="top" wrapText="1"/>
    </x:xf>
    <x:xf numFmtId="202" fontId="3" fillId="0" borderId="0" xfId="0" applyNumberFormat="1" applyFont="1" applyFill="1" applyBorder="1" applyAlignment="1">
      <x:alignment horizontal="right" vertical="top" wrapText="1"/>
    </x:xf>
    <x:xf numFmtId="201" fontId="3" fillId="0" borderId="0" xfId="0" applyNumberFormat="1" applyFont="1" applyFill="1" applyBorder="1" applyAlignment="1">
      <x:alignment horizontal="right"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/>
    </x:xf>
    <x:xf numFmtId="203" fontId="1" fillId="4" borderId="0" xfId="0" applyNumberFormat="1" applyFont="1" applyFill="1" applyBorder="1" applyAlignment="1">
      <x:alignment vertical="top"/>
    </x:xf>
    <x:xf numFmtId="0" fontId="8" fillId="0" borderId="0" xfId="0" applyNumberFormat="1" applyFont="1" applyFill="1" applyBorder="1" applyAlignment="1">
      <x:alignment vertical="top"/>
    </x:xf>
    <x:xf numFmtId="200" fontId="8" fillId="0" borderId="0" xfId="0" applyNumberFormat="1" applyFont="1" applyFill="1" applyBorder="1" applyAlignment="1">
      <x:alignment vertical="top"/>
    </x:xf>
    <x:xf numFmtId="200" fontId="1" fillId="0" borderId="0" xfId="0" applyNumberFormat="1" applyFont="1" applyFill="1" applyBorder="1" applyAlignment="1">
      <x:alignment vertical="top"/>
    </x:xf>
    <x:xf numFmtId="201" fontId="1" fillId="0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horizontal="left" vertical="center" wrapText="1"/>
    </x:xf>
    <x:xf numFmtId="204" fontId="8" fillId="0" borderId="0" xfId="0" applyNumberFormat="1" applyFont="1" applyFill="1" applyBorder="1" applyAlignment="1">
      <x:alignment vertical="top"/>
    </x:xf>
    <x:xf numFmtId="201" fontId="8" fillId="0" borderId="0" xfId="0" applyNumberFormat="1" applyFont="1" applyFill="1" applyBorder="1" applyAlignment="1">
      <x:alignment vertical="top"/>
    </x:xf>
    <x:xf numFmtId="205" fontId="1" fillId="0" borderId="0" xfId="0" applyNumberFormat="1" applyFont="1" applyFill="1" applyBorder="1" applyAlignment="1">
      <x:alignment vertical="top"/>
    </x:xf>
    <x:xf numFmtId="0" fontId="8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5" fillId="3" borderId="1" xfId="0" applyNumberFormat="1" applyFont="1" applyFill="1" applyBorder="1" applyAlignment="1">
      <x:alignment vertical="top" wrapText="1"/>
    </x:xf>
    <x:xf numFmtId="200" fontId="8" fillId="0" borderId="1" xfId="0" applyNumberFormat="1" applyFont="1" applyFill="1" applyBorder="1" applyAlignment="1">
      <x:alignment vertical="top" wrapText="1"/>
    </x:xf>
    <x:xf numFmtId="205" fontId="8" fillId="0" borderId="1" xfId="0" applyNumberFormat="1" applyFont="1" applyFill="1" applyBorder="1" applyAlignment="1">
      <x:alignment vertical="top" wrapText="1"/>
    </x:xf>
    <x:xf numFmtId="201" fontId="8" fillId="0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5" fillId="3" borderId="0" xfId="0" applyNumberFormat="1" applyFont="1" applyFill="1" applyBorder="1" applyAlignment="1">
      <x:alignment vertical="top"/>
    </x:xf>
    <x:xf numFmtId="203" fontId="5" fillId="3" borderId="0" xfId="0" applyNumberFormat="1" applyFont="1" applyFill="1" applyBorder="1" applyAlignment="1">
      <x:alignment vertical="top"/>
    </x:xf>
    <x:xf numFmtId="203" fontId="1" fillId="0" borderId="0" xfId="0" applyNumberFormat="1" applyFont="1" applyFill="1" applyBorder="1" applyAlignment="1">
      <x:alignment vertical="top"/>
    </x:xf>
    <x:xf numFmtId="203" fontId="1" fillId="0" borderId="0" xfId="0" applyNumberFormat="1" applyFont="1" applyFill="1" applyBorder="1" applyAlignment="1">
      <x:alignment vertical="top" wrapText="1"/>
    </x:xf>
    <x:xf numFmtId="200" fontId="8" fillId="0" borderId="0" xfId="0" applyNumberFormat="1" applyFont="1" applyFill="1" applyBorder="1" applyAlignment="1">
      <x:alignment horizontal="right" vertical="top"/>
    </x:xf>
    <x:xf numFmtId="200" fontId="1" fillId="0" borderId="0" xfId="0" applyNumberFormat="1" applyFont="1" applyFill="1" applyBorder="1" applyAlignment="1">
      <x:alignment horizontal="right" vertical="top"/>
    </x:xf>
    <x:xf numFmtId="201" fontId="1" fillId="0" borderId="0" xfId="0" applyNumberFormat="1" applyFont="1" applyFill="1" applyBorder="1" applyAlignment="1">
      <x:alignment horizontal="right" vertical="top"/>
    </x:xf>
    <x:xf numFmtId="0" fontId="1" fillId="0" borderId="0" xfId="0" applyNumberFormat="1" applyFont="1" applyFill="1" applyBorder="1" applyAlignment="1">
      <x:alignment horizontal="right" vertical="top"/>
    </x:xf>
    <x:xf numFmtId="0" fontId="4" fillId="2" borderId="0" xfId="0" applyNumberFormat="1" applyFont="1" applyFill="1" applyBorder="1" applyAlignment="1">
      <x:alignment horizontal="right" vertical="center" wrapText="1"/>
    </x:xf>
    <x:xf numFmtId="204" fontId="8" fillId="0" borderId="0" xfId="0" applyNumberFormat="1" applyFont="1" applyFill="1" applyBorder="1" applyAlignment="1">
      <x:alignment horizontal="right" vertical="top"/>
    </x:xf>
    <x:xf numFmtId="201" fontId="8" fillId="0" borderId="0" xfId="0" applyNumberFormat="1" applyFont="1" applyFill="1" applyBorder="1" applyAlignment="1">
      <x:alignment horizontal="right" vertical="top"/>
    </x:xf>
    <x:xf numFmtId="205" fontId="1" fillId="0" borderId="0" xfId="0" applyNumberFormat="1" applyFont="1" applyFill="1" applyBorder="1" applyAlignment="1">
      <x:alignment horizontal="right" vertical="top"/>
    </x:xf>
    <x:xf numFmtId="0" fontId="1" fillId="0" borderId="0" xfId="0" applyNumberFormat="1" applyFont="1" applyFill="1" applyBorder="1" applyAlignment="1">
      <x:alignment horizontal="right" vertical="top" wrapText="1"/>
    </x:xf>
    <x:xf numFmtId="0" fontId="8" fillId="0" borderId="0" xfId="0" applyNumberFormat="1" applyFont="1" applyFill="1" applyBorder="1" applyAlignment="1">
      <x:alignment horizontal="right" vertical="top" wrapText="1"/>
    </x:xf>
    <x:xf numFmtId="0" fontId="1" fillId="4" borderId="0" xfId="0" applyNumberFormat="1" applyFont="1" applyFill="1" applyBorder="1" applyAlignment="1">
      <x:alignment horizontal="right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5"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  <x:dxf>
      <x:font>
        <x:b/>
        <x:color rgb="FFA93131"/>
      </x:font>
      <x:fill>
        <x:patternFill patternType="solid">
          <x:bgColor rgb="FFFB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665aeaa0c4a74" /><Relationship Type="http://schemas.openxmlformats.org/officeDocument/2006/relationships/theme" Target="/xl/theme/theme1.xml" Id="Rcff3c00c8ac546c3" /><Relationship Type="http://schemas.openxmlformats.org/officeDocument/2006/relationships/sharedStrings" Target="/xl/sharedStrings.xml" Id="R8c8705f24f5947c0" /><Relationship Type="http://schemas.openxmlformats.org/officeDocument/2006/relationships/worksheet" Target="/xl/worksheets/sheet1.xml" Id="R01cb911ad8aa474f" /><Relationship Type="http://schemas.openxmlformats.org/officeDocument/2006/relationships/worksheet" Target="/xl/worksheets/sheet2.xml" Id="Re93fab1bfa82471a" /><Relationship Type="http://schemas.openxmlformats.org/officeDocument/2006/relationships/worksheet" Target="/xl/worksheets/sheet3.xml" Id="R257dba030b9f4e9b" /><Relationship Type="http://schemas.openxmlformats.org/officeDocument/2006/relationships/worksheet" Target="/xl/worksheets/sheet4.xml" Id="R647f05f07961489b" /><Relationship Type="http://schemas.openxmlformats.org/officeDocument/2006/relationships/worksheet" Target="/xl/worksheets/sheet5.xml" Id="R6053f51abe254f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294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8.75" hidden="0" customWidth="1"/>
    <x:col min="2" max="2" width="14.380000114440918" hidden="0" customWidth="1"/>
    <x:col min="3" max="3" width="15.630000114440918" hidden="0" customWidth="1"/>
    <x:col min="4" max="4" width="15.630000114440918" hidden="0" customWidth="1"/>
    <x:col min="5" max="5" width="23.1299991607666" hidden="0" customWidth="1"/>
    <x:col min="6" max="6" width="23.1299991607666" hidden="0" customWidth="1"/>
  </x:cols>
  <x:sheetData>
    <x:row r="1" ht="30" customHeight="1">
      <x:c r="A1" s="4" t="str">
        <x:v>Pracovní podklady — Firma A</x:v>
      </x:c>
      <x:c r="B1" s="3"/>
      <x:c r="C1" s="3"/>
      <x:c r="D1" s="3"/>
      <x:c r="E1" s="3"/>
      <x:c r="F1" s="3"/>
      <x:c r="G1" s="2"/>
      <x:c r="H1" s="2"/>
    </x:row>
    <x:row r="2" ht="30" customHeight="1">
      <x:c r="A2" s="5" t="str">
        <x:v>Fiktivní případ. Syntetické podklady. Částky v mil. Kč; podíly v %. Žádná skutečná firma ani nabídka.</x:v>
      </x:c>
      <x:c r="B2" s="5"/>
      <x:c r="C2" s="5"/>
      <x:c r="D2" s="5"/>
      <x:c r="E2" s="5"/>
      <x:c r="F2" s="5"/>
      <x:c r="G2" s="2"/>
      <x:c r="H2" s="2"/>
    </x:row>
    <x:row r="3" ht="27" customHeight="1">
      <x:c r="A3" s="3" t="str">
        <x:v>Aktuální výpočty používají pracovní vstupy ve Zdroje → Analýza. Původní ukázka a původní zjištění jsou označená jako zmrazený vzorek.</x:v>
      </x:c>
      <x:c r="B3" s="3"/>
      <x:c r="C3" s="3"/>
      <x:c r="D3" s="3"/>
      <x:c r="E3" s="3"/>
      <x:c r="F3" s="3"/>
      <x:c r="G3" s="2"/>
      <x:c r="H3" s="2"/>
    </x:row>
    <x:row r="4" ht="27" customHeight="1">
      <x:c r="A4" s="3"/>
      <x:c r="B4" s="3"/>
      <x:c r="C4" s="3"/>
      <x:c r="D4" s="3"/>
      <x:c r="E4" s="3"/>
      <x:c r="F4" s="3"/>
      <x:c r="G4" s="2"/>
      <x:c r="H4" s="2"/>
    </x:row>
    <x:row r="5" ht="34" customHeight="1">
      <x:c r="A5" s="27" t="str">
        <x:v>Odborná kontrola této vydané ukázky neproběhla. Jméno, verzi, rozsah a rozhodnutí kontrolujícího vyplňte na listu Kontrola.</x:v>
      </x:c>
      <x:c r="B5" s="27"/>
      <x:c r="C5" s="27"/>
      <x:c r="D5" s="27"/>
      <x:c r="E5" s="27"/>
      <x:c r="F5" s="27"/>
      <x:c r="G5" s="2"/>
      <x:c r="H5" s="2"/>
    </x:row>
    <x:row r="6" ht="30" customHeight="1">
      <x:c r="A6" s="9" t="str">
        <x:v>Výstup</x:v>
      </x:c>
      <x:c r="B6" s="9" t="str"/>
      <x:c r="C6" s="9" t="str">
        <x:v>Vykázaný základ</x:v>
      </x:c>
      <x:c r="D6" s="9" t="str">
        <x:v>Upravený základ</x:v>
      </x:c>
      <x:c r="E6" s="9" t="str">
        <x:v>Omezení / význam</x:v>
      </x:c>
      <x:c r="F6" s="2"/>
      <x:c r="G6" s="2"/>
      <x:c r="H6" s="2"/>
    </x:row>
    <x:row r="7" ht="26" customHeight="1">
      <x:c r="A7" s="2" t="str">
        <x:v>EBITDA</x:v>
      </x:c>
      <x:c r="B7" s="2"/>
      <x:c r="C7" s="53" t="n">
        <x:f>'Analýza'!C23</x:f>
        <x:v>12</x:v>
      </x:c>
      <x:c r="D7" s="53" t="n">
        <x:f>'Analýza'!D23</x:f>
        <x:v>10</x:v>
      </x:c>
      <x:c r="E7" s="3" t="str">
        <x:v>Modelová hodnota podílů nezahrnuje další dluhové položky, pracovní kapitál ani transakční náklady. Není nabídkou ceny ani úplnou kupní cenou.</x:v>
      </x:c>
      <x:c r="F7" s="3"/>
      <x:c r="G7" s="2"/>
      <x:c r="H7" s="2"/>
    </x:row>
    <x:row r="8" ht="26" customHeight="1">
      <x:c r="A8" s="2" t="str">
        <x:v>Hodnota podniku (EV)</x:v>
      </x:c>
      <x:c r="B8" s="2"/>
      <x:c r="C8" s="53" t="n">
        <x:f>'Analýza'!C25</x:f>
        <x:v>72</x:v>
      </x:c>
      <x:c r="D8" s="53" t="n">
        <x:f>'Analýza'!D25</x:f>
        <x:v>60</x:v>
      </x:c>
      <x:c r="E8" s="3"/>
      <x:c r="F8" s="3"/>
      <x:c r="G8" s="2"/>
      <x:c r="H8" s="2"/>
    </x:row>
    <x:row r="9" ht="26" customHeight="1">
      <x:c r="A9" s="2" t="str">
        <x:v>Modelová hodnota podílů</x:v>
      </x:c>
      <x:c r="B9" s="2"/>
      <x:c r="C9" s="53" t="n">
        <x:f>'Analýza'!C29</x:f>
        <x:v>54</x:v>
      </x:c>
      <x:c r="D9" s="53" t="n">
        <x:f>'Analýza'!D29</x:f>
        <x:v>42</x:v>
      </x:c>
      <x:c r="E9" s="3"/>
      <x:c r="F9" s="3"/>
      <x:c r="G9" s="2"/>
      <x:c r="H9" s="2"/>
    </x:row>
    <x:row r="10" ht="26" customHeight="1">
      <x:c r="A10" s="2" t="str">
        <x:v>Čistý bankovní dluh</x:v>
      </x:c>
      <x:c r="B10" s="2"/>
      <x:c r="C10" s="53" t="n">
        <x:f>'Analýza'!C28</x:f>
        <x:v>18</x:v>
      </x:c>
      <x:c r="D10" s="53" t="n">
        <x:f>'Analýza'!D28</x:f>
        <x:v>18</x:v>
      </x:c>
      <x:c r="E10" s="3"/>
      <x:c r="F10" s="3"/>
      <x:c r="G10" s="2"/>
      <x:c r="H10" s="2"/>
    </x:row>
    <x:row r="11" ht="26" customHeight="1">
      <x:c r="A11" s="2" t="str">
        <x:v>Modelový násobek</x:v>
      </x:c>
      <x:c r="B11" s="2"/>
      <x:c r="C11" s="58" t="n">
        <x:f>'Analýza'!C24</x:f>
        <x:v>6</x:v>
      </x:c>
      <x:c r="D11" s="58" t="n">
        <x:f>'Analýza'!D24</x:f>
        <x:v>6</x:v>
      </x:c>
      <x:c r="E11" s="3"/>
      <x:c r="F11" s="3"/>
      <x:c r="G11" s="2"/>
      <x:c r="H11" s="2"/>
    </x:row>
    <x:row r="12" ht="27" customHeight="1">
      <x:c r="A12" s="2" t="str">
        <x:v>Marže EBITDA</x:v>
      </x:c>
      <x:c r="B12" s="2"/>
      <x:c r="C12" s="54"/>
      <x:c r="D12" s="59" t="n">
        <x:f>'Analýza'!D11</x:f>
        <x:v>0.08333333333333333</x:v>
      </x:c>
      <x:c r="E12" s="3" t="str">
        <x:v>Marže je poměr upravené EBITDA / tržeb. Zákazník: tržby × podíl.</x:v>
      </x:c>
      <x:c r="F12" s="3"/>
      <x:c r="G12" s="2"/>
      <x:c r="H12" s="2"/>
    </x:row>
    <x:row r="13" ht="27" customHeight="1">
      <x:c r="A13" s="2" t="str">
        <x:v>Tržby hlavního zákazníka</x:v>
      </x:c>
      <x:c r="B13" s="2"/>
      <x:c r="C13" s="54"/>
      <x:c r="D13" s="53" t="n">
        <x:f>'Analýza'!D40</x:f>
        <x:v>42</x:v>
      </x:c>
      <x:c r="E13" s="3"/>
      <x:c r="F13" s="3"/>
      <x:c r="G13" s="2"/>
      <x:c r="H13" s="2"/>
    </x:row>
    <x:row r="14" ht="24" customHeight="1">
      <x:c r="A14" s="2"/>
      <x:c r="B14" s="2"/>
      <x:c r="C14" s="56"/>
      <x:c r="D14" s="56"/>
      <x:c r="E14" s="2"/>
      <x:c r="F14" s="2"/>
      <x:c r="G14" s="2"/>
      <x:c r="H14" s="2"/>
    </x:row>
    <x:row r="15" ht="55" customHeight="1">
      <x:c r="A15" s="3" t="str">
        <x:v>Můstek po doplnění všech tří cenových položek</x:v>
      </x:c>
      <x:c r="B15" s="3"/>
      <x:c r="C15" s="61"/>
      <x:c r="D15" s="62" t="str">
        <x:f>'Analýza'!D36</x:f>
        <x:v>Neúplné: další cenové položky</x:v>
      </x:c>
      <x:c r="E15" s="3"/>
      <x:c r="F15" s="3"/>
      <x:c r="G15" s="2"/>
      <x:c r="H15" s="2"/>
    </x:row>
    <x:row r="16" ht="24" customHeight="1">
      <x:c r="A16" s="2"/>
      <x:c r="B16" s="2"/>
      <x:c r="C16" s="56"/>
      <x:c r="D16" s="56"/>
      <x:c r="E16" s="2"/>
      <x:c r="F16" s="2"/>
      <x:c r="G16" s="2"/>
      <x:c r="H16" s="2"/>
    </x:row>
    <x:row r="17" ht="28" customHeight="1">
      <x:c r="A17" s="3" t="str">
        <x:v>Pouze aritmetická pracovní varianta: upravený model podílů − další dluh + úprava pracovního kapitálu − transakční náklady. Právní klasifikace a úplnost nejsou ověřeny.</x:v>
      </x:c>
      <x:c r="B17" s="3"/>
      <x:c r="C17" s="61"/>
      <x:c r="D17" s="61"/>
      <x:c r="E17" s="3"/>
      <x:c r="F17" s="3"/>
      <x:c r="G17" s="2"/>
      <x:c r="H17" s="2"/>
    </x:row>
    <x:row r="18" ht="28" customHeight="1">
      <x:c r="A18" s="3"/>
      <x:c r="B18" s="3"/>
      <x:c r="C18" s="61"/>
      <x:c r="D18" s="61"/>
      <x:c r="E18" s="3"/>
      <x:c r="F18" s="3"/>
      <x:c r="G18" s="2"/>
      <x:c r="H18" s="2"/>
    </x:row>
    <x:row r="19" ht="24" customHeight="1">
      <x:c r="A19" s="2"/>
      <x:c r="B19" s="2"/>
      <x:c r="C19" s="56"/>
      <x:c r="D19" s="56"/>
      <x:c r="E19" s="2"/>
      <x:c r="F19" s="2"/>
      <x:c r="G19" s="2"/>
      <x:c r="H19" s="2"/>
    </x:row>
    <x:row r="20" ht="28" customHeight="1">
      <x:c r="A20" s="3" t="str">
        <x:v>Tržby hlavního zákazníka a modelová hodnota podílů jsou různé veličiny. Ve zmrazeném vzorku mají shodně 42 mil. Kč; vztah mezi nimi není předpokladem modelu.</x:v>
      </x:c>
      <x:c r="B20" s="3"/>
      <x:c r="C20" s="61"/>
      <x:c r="D20" s="61"/>
      <x:c r="E20" s="3"/>
      <x:c r="F20" s="3"/>
      <x:c r="G20" s="2"/>
      <x:c r="H20" s="2"/>
    </x:row>
    <x:row r="21" ht="28" customHeight="1">
      <x:c r="A21" s="3"/>
      <x:c r="B21" s="3"/>
      <x:c r="C21" s="61"/>
      <x:c r="D21" s="61"/>
      <x:c r="E21" s="3"/>
      <x:c r="F21" s="3"/>
      <x:c r="G21" s="2"/>
      <x:c r="H21" s="2"/>
    </x:row>
    <x:row r="22" ht="24" customHeight="1">
      <x:c r="A22" s="2"/>
      <x:c r="B22" s="2"/>
      <x:c r="C22" s="56"/>
      <x:c r="D22" s="56"/>
      <x:c r="E22" s="2"/>
      <x:c r="F22" s="2"/>
      <x:c r="G22" s="2"/>
      <x:c r="H22" s="2"/>
    </x:row>
    <x:row r="23" ht="24" customHeight="1">
      <x:c r="A23" s="2"/>
      <x:c r="B23" s="2"/>
      <x:c r="C23" s="56"/>
      <x:c r="D23" s="56"/>
      <x:c r="E23" s="2"/>
      <x:c r="F23" s="2"/>
      <x:c r="G23" s="2"/>
      <x:c r="H23" s="2"/>
    </x:row>
    <x:row r="24" ht="30" customHeight="1">
      <x:c r="A24" s="29" t="str">
        <x:v>Původní závěr — zmrazený vzorek, nepřepočítává se</x:v>
      </x:c>
      <x:c r="B24" s="29"/>
      <x:c r="C24" s="63"/>
      <x:c r="D24" s="63"/>
      <x:c r="E24" s="29"/>
      <x:c r="F24" s="29"/>
      <x:c r="G24" s="2"/>
      <x:c r="H24" s="2"/>
    </x:row>
    <x:row r="25" ht="28" customHeight="1">
      <x:c r="A25" s="3" t="str">
        <x:v>Pro modelový cenový limit použít EBITDA 10 mil. Kč. Před další cenovou diskusí vysvětlit závislost na hlavním odběrateli a uzavřít cenové úpravy. Částka 42 mil. Kč je výsledek modelu, nikoli nabídka. Pracovní kapitál, další závazky a ochota vlastníků prodat nejsou potvrzeny.</x:v>
      </x:c>
      <x:c r="B25" s="3"/>
      <x:c r="C25" s="61"/>
      <x:c r="D25" s="61"/>
      <x:c r="E25" s="3"/>
      <x:c r="F25" s="3"/>
      <x:c r="G25" s="2"/>
      <x:c r="H25" s="2"/>
    </x:row>
    <x:row r="26" ht="28" customHeight="1">
      <x:c r="A26" s="3"/>
      <x:c r="B26" s="3"/>
      <x:c r="C26" s="61"/>
      <x:c r="D26" s="61"/>
      <x:c r="E26" s="3"/>
      <x:c r="F26" s="3"/>
      <x:c r="G26" s="2"/>
      <x:c r="H26" s="2"/>
    </x:row>
    <x:row r="27" ht="28" customHeight="1">
      <x:c r="A27" s="3"/>
      <x:c r="B27" s="3"/>
      <x:c r="C27" s="61"/>
      <x:c r="D27" s="61"/>
      <x:c r="E27" s="3"/>
      <x:c r="F27" s="3"/>
      <x:c r="G27" s="2"/>
      <x:c r="H27" s="2"/>
    </x:row>
    <x:row r="28" ht="24" customHeight="1">
      <x:c r="A28" s="2"/>
      <x:c r="B28" s="2"/>
      <x:c r="C28" s="56"/>
      <x:c r="D28" s="56"/>
      <x:c r="E28" s="2"/>
      <x:c r="F28" s="2"/>
      <x:c r="G28" s="2"/>
      <x:c r="H28" s="2"/>
    </x:row>
    <x:row r="29" ht="24" customHeight="1">
      <x:c r="A29" s="2"/>
      <x:c r="B29" s="2"/>
      <x:c r="C29" s="56"/>
      <x:c r="D29" s="56"/>
      <x:c r="E29" s="2"/>
      <x:c r="F29" s="2"/>
      <x:c r="G29" s="2"/>
      <x:c r="H29" s="2"/>
    </x:row>
    <x:row r="30" ht="28" customHeight="1">
      <x:c r="A30" s="3" t="str">
        <x:v>Další práce: doložit jednorázovou položku a marži; doplnit cenové položky; ověřit oprávnění, souhlas vlastníků a zákaznickou smlouvu. Odpovědi a doklady zapisujte do Zjištění.</x:v>
      </x:c>
      <x:c r="B30" s="3"/>
      <x:c r="C30" s="61"/>
      <x:c r="D30" s="61"/>
      <x:c r="E30" s="3"/>
      <x:c r="F30" s="3"/>
      <x:c r="G30" s="2"/>
      <x:c r="H30" s="2"/>
    </x:row>
    <x:row r="31" ht="28" customHeight="1">
      <x:c r="A31" s="3"/>
      <x:c r="B31" s="3"/>
      <x:c r="C31" s="61"/>
      <x:c r="D31" s="61"/>
      <x:c r="E31" s="3"/>
      <x:c r="F31" s="3"/>
      <x:c r="G31" s="2"/>
      <x:c r="H31" s="2"/>
    </x:row>
    <x:row r="32" ht="24" customHeight="1">
      <x:c r="A32" s="2"/>
      <x:c r="B32" s="2"/>
      <x:c r="C32" s="56"/>
      <x:c r="D32" s="56"/>
      <x:c r="E32" s="2"/>
      <x:c r="F32" s="2"/>
      <x:c r="G32" s="2"/>
      <x:c r="H32" s="2"/>
    </x:row>
    <x:row r="33" ht="24" customHeight="1">
      <x:c r="A33" s="2"/>
      <x:c r="B33" s="2"/>
      <x:c r="C33" s="56"/>
      <x:c r="D33" s="56"/>
      <x:c r="E33" s="2"/>
      <x:c r="F33" s="2"/>
      <x:c r="G33" s="2"/>
      <x:c r="H33" s="2"/>
    </x:row>
    <x:row r="34" ht="24" customHeight="1">
      <x:c r="A34" s="2"/>
      <x:c r="B34" s="2"/>
      <x:c r="C34" s="56"/>
      <x:c r="D34" s="56"/>
      <x:c r="E34" s="2"/>
      <x:c r="F34" s="2"/>
      <x:c r="G34" s="2"/>
      <x:c r="H34" s="2"/>
    </x:row>
    <x:row r="35" ht="24" customHeight="1">
      <x:c r="A35" s="2"/>
      <x:c r="B35" s="2"/>
      <x:c r="C35" s="56"/>
      <x:c r="D35" s="56"/>
      <x:c r="E35" s="2"/>
      <x:c r="F35" s="2"/>
      <x:c r="G35" s="2"/>
      <x:c r="H35" s="2"/>
    </x:row>
    <x:row r="36" ht="24" customHeight="1">
      <x:c r="A36" s="2"/>
      <x:c r="B36" s="2"/>
      <x:c r="C36" s="56"/>
      <x:c r="D36" s="56"/>
      <x:c r="E36" s="2"/>
      <x:c r="F36" s="2"/>
      <x:c r="G36" s="2"/>
      <x:c r="H36" s="2"/>
    </x:row>
    <x:row r="37" ht="24" customHeight="1">
      <x:c r="A37" s="2"/>
      <x:c r="B37" s="2"/>
      <x:c r="C37" s="56"/>
      <x:c r="D37" s="56"/>
      <x:c r="E37" s="2"/>
      <x:c r="F37" s="2"/>
      <x:c r="G37" s="2"/>
      <x:c r="H37" s="2"/>
    </x:row>
    <x:row r="38" ht="24" customHeight="1">
      <x:c r="A38" s="2"/>
      <x:c r="B38" s="2"/>
      <x:c r="C38" s="56"/>
      <x:c r="D38" s="56"/>
      <x:c r="E38" s="2"/>
      <x:c r="F38" s="2"/>
      <x:c r="G38" s="2"/>
      <x:c r="H38" s="2"/>
    </x:row>
    <x:row r="39" ht="24" customHeight="1">
      <x:c r="A39" s="2"/>
      <x:c r="B39" s="2"/>
      <x:c r="C39" s="56"/>
      <x:c r="D39" s="56"/>
      <x:c r="E39" s="2"/>
      <x:c r="F39" s="2"/>
      <x:c r="G39" s="2"/>
      <x:c r="H39" s="2"/>
    </x:row>
    <x:row r="40" ht="24" customHeight="1">
      <x:c r="A40" s="2"/>
      <x:c r="B40" s="2"/>
      <x:c r="C40" s="56"/>
      <x:c r="D40" s="56"/>
      <x:c r="E40" s="2"/>
      <x:c r="F40" s="2"/>
      <x:c r="G40" s="2"/>
      <x:c r="H40" s="2"/>
    </x:row>
    <x:row r="41" ht="24" customHeight="1">
      <x:c r="A41" s="2"/>
      <x:c r="B41" s="2"/>
      <x:c r="C41" s="56"/>
      <x:c r="D41" s="56"/>
      <x:c r="E41" s="2"/>
      <x:c r="F41" s="2"/>
      <x:c r="G41" s="2"/>
      <x:c r="H41" s="2"/>
    </x:row>
    <x:row r="42" ht="24" customHeight="1">
      <x:c r="A42" s="2"/>
      <x:c r="B42" s="2"/>
      <x:c r="C42" s="56"/>
      <x:c r="D42" s="56"/>
      <x:c r="E42" s="2"/>
      <x:c r="F42" s="2"/>
      <x:c r="G42" s="2"/>
      <x:c r="H42" s="2"/>
    </x:row>
    <x:row r="43" ht="24" customHeight="1">
      <x:c r="A43" s="2"/>
      <x:c r="B43" s="2"/>
      <x:c r="C43" s="56"/>
      <x:c r="D43" s="56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</x:sheetData>
  <x:mergeCells>
    <x:mergeCell ref="A1:F1"/>
    <x:mergeCell ref="A2:F2"/>
    <x:mergeCell ref="A3:F4"/>
    <x:mergeCell ref="A5:F5"/>
    <x:mergeCell ref="E7:F11"/>
    <x:mergeCell ref="E12:F13"/>
    <x:mergeCell ref="A17:F18"/>
    <x:mergeCell ref="A20:F21"/>
    <x:mergeCell ref="A24:F24"/>
    <x:mergeCell ref="A25:F27"/>
    <x:mergeCell ref="A30:F31"/>
  </x:mergeCells>
  <x:conditionalFormatting sqref="A1:F31">
    <x:cfRule type="containsText" dxfId="0" priority="1" operator="containsText" text="Neplatný vstup"/>
    <x:cfRule type="containsText" dxfId="1" priority="2" operator="containsText" text="Chybí vstup"/>
    <x:cfRule type="containsText" dxfId="2" priority="3" operator="containsText" text="Aritmetický rozdíl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DD4D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8.75" hidden="0" customWidth="1"/>
    <x:col min="2" max="2" width="14.380000114440918" hidden="0" customWidth="1"/>
    <x:col min="3" max="3" width="15.630000114440918" hidden="0" customWidth="1"/>
    <x:col min="4" max="4" width="15.630000114440918" hidden="0" customWidth="1"/>
    <x:col min="5" max="5" width="23.1299991607666" hidden="0" customWidth="1"/>
    <x:col min="6" max="6" width="23.1299991607666" hidden="0" customWidth="1"/>
  </x:cols>
  <x:sheetData>
    <x:row r="1" ht="30" customHeight="1">
      <x:c r="A1" s="4" t="str">
        <x:v>Výpočty — EBITDA a cenový můstek</x:v>
      </x:c>
      <x:c r="B1" s="3"/>
      <x:c r="C1" s="3"/>
      <x:c r="D1" s="3"/>
      <x:c r="E1" s="3"/>
      <x:c r="F1" s="3"/>
      <x:c r="G1" s="2"/>
      <x:c r="H1" s="2"/>
    </x:row>
    <x:row r="2" ht="30" customHeight="1">
      <x:c r="A2" s="5" t="str">
        <x:v>Fiktivní případ. Syntetické podklady. Částky v mil. Kč; podíly v %. Žádná skutečná firma ani nabídka.</x:v>
      </x:c>
      <x:c r="B2" s="5"/>
      <x:c r="C2" s="5"/>
      <x:c r="D2" s="5"/>
      <x:c r="E2" s="5"/>
      <x:c r="F2" s="5"/>
      <x:c r="G2" s="2"/>
      <x:c r="H2" s="2"/>
    </x:row>
    <x:row r="3" ht="28" customHeight="1">
      <x:c r="A3" s="3" t="str">
        <x:v>Číselné pracovní vstupy musí být vyplněné. Tržby, hrubý výnos, zůstatková hodnota, dluh a hotovost nesmějí být záporné. Násobek musí být kladný; podíly v rozsahu 0–100 %. Nula je skutečná číselná hodnota.</x:v>
      </x:c>
      <x:c r="B3" s="3"/>
      <x:c r="C3" s="3"/>
      <x:c r="D3" s="3"/>
      <x:c r="E3" s="3"/>
      <x:c r="F3" s="3"/>
      <x:c r="G3" s="2"/>
      <x:c r="H3" s="2"/>
    </x:row>
    <x:row r="4" ht="28" customHeight="1">
      <x:c r="A4" s="3"/>
      <x:c r="B4" s="3"/>
      <x:c r="C4" s="3"/>
      <x:c r="D4" s="3"/>
      <x:c r="E4" s="3"/>
      <x:c r="F4" s="3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9" t="str">
        <x:v>Položka</x:v>
      </x:c>
      <x:c r="B6" s="9" t="str">
        <x:v>2023</x:v>
      </x:c>
      <x:c r="C6" s="9" t="str">
        <x:v>2024</x:v>
      </x:c>
      <x:c r="D6" s="9" t="str">
        <x:v>2025</x:v>
      </x:c>
      <x:c r="E6" s="9" t="str">
        <x:v>Vysvětlení / zdroj</x:v>
      </x:c>
      <x:c r="F6" s="2"/>
      <x:c r="G6" s="2"/>
      <x:c r="H6" s="2"/>
    </x:row>
    <x:row r="7" ht="24" customHeight="1">
      <x:c r="A7" s="3" t="str">
        <x:v>Tržby</x:v>
      </x:c>
      <x:c r="B7" s="33" t="n">
        <x:f>IF(ISNUMBER('Zdroje'!C7),IF('Zdroje'!C7&gt;=0,'Zdroje'!C7,"Neplatný vstup"),"Chybí vstup")</x:f>
        <x:v>104</x:v>
      </x:c>
      <x:c r="C7" s="53" t="n">
        <x:f>IF(ISNUMBER('Zdroje'!C10),IF('Zdroje'!C10&gt;=0,'Zdroje'!C10,"Neplatný vstup"),"Chybí vstup")</x:f>
        <x:v>112</x:v>
      </x:c>
      <x:c r="D7" s="53" t="n">
        <x:f>IF(ISNUMBER('Zdroje'!C13),IF('Zdroje'!C13&gt;=0,'Zdroje'!C13,"Neplatný vstup"),"Chybí vstup")</x:f>
        <x:v>120</x:v>
      </x:c>
      <x:c r="E7" s="2" t="str">
        <x:v>C-S01 / Table 1</x:v>
      </x:c>
      <x:c r="F7" s="2"/>
      <x:c r="G7" s="2"/>
      <x:c r="H7" s="2"/>
    </x:row>
    <x:row r="8" ht="24" customHeight="1">
      <x:c r="A8" s="3" t="str">
        <x:v>EBITDA, vykázaná</x:v>
      </x:c>
      <x:c r="B8" s="33" t="n">
        <x:f>IF(ISNUMBER('Zdroje'!C8),IF(TRUE,'Zdroje'!C8,"Neplatný vstup"),"Chybí vstup")</x:f>
        <x:v>9.2</x:v>
      </x:c>
      <x:c r="C8" s="53" t="n">
        <x:f>IF(ISNUMBER('Zdroje'!C11),IF(TRUE,'Zdroje'!C11,"Neplatný vstup"),"Chybí vstup")</x:f>
        <x:v>10.5</x:v>
      </x:c>
      <x:c r="D8" s="53" t="n">
        <x:f>IF(ISNUMBER('Zdroje'!C14),IF(TRUE,'Zdroje'!C14,"Neplatný vstup"),"Chybí vstup")</x:f>
        <x:v>12</x:v>
      </x:c>
      <x:c r="E8" s="2" t="str">
        <x:v>C-S01 / Table 1</x:v>
      </x:c>
      <x:c r="F8" s="2"/>
      <x:c r="G8" s="2"/>
      <x:c r="H8" s="2"/>
    </x:row>
    <x:row r="9" ht="28" customHeight="1">
      <x:c r="A9" s="3" t="str">
        <x:v>Jednorázová úprava, se znaménkem</x:v>
      </x:c>
      <x:c r="B9" s="33" t="n">
        <x:f>IF(ISNUMBER('Zdroje'!C9),IF(TRUE,'Zdroje'!C9,"Neplatný vstup"),"Chybí vstup")</x:f>
        <x:v>0</x:v>
      </x:c>
      <x:c r="C9" s="53" t="n">
        <x:f>IF(ISNUMBER('Zdroje'!C12),IF(TRUE,'Zdroje'!C12,"Neplatný vstup"),"Chybí vstup")</x:f>
        <x:v>0</x:v>
      </x:c>
      <x:c r="D9" s="54" t="n">
        <x:f>D18</x:f>
        <x:v>-2</x:v>
      </x:c>
      <x:c r="E9" s="3" t="str">
        <x:v>2025: minus čistý výnos z C-S02. 2023–24: explicitní nula pouze v modelu.</x:v>
      </x:c>
      <x:c r="F9" s="3"/>
      <x:c r="G9" s="2"/>
      <x:c r="H9" s="2"/>
    </x:row>
    <x:row r="10" ht="28" customHeight="1">
      <x:c r="A10" s="3" t="str">
        <x:v>EBITDA po úpravě</x:v>
      </x:c>
      <x:c r="B10" s="34" t="n">
        <x:f>IF(AND(ISNUMBER(B8),ISNUMBER(B9)),B8+B9,"Zkontrolovat vstupy")</x:f>
        <x:v>9.2</x:v>
      </x:c>
      <x:c r="C10" s="54" t="n">
        <x:f>IF(AND(ISNUMBER(C8),ISNUMBER(C9)),C8+C9,"Zkontrolovat vstupy")</x:f>
        <x:v>10.5</x:v>
      </x:c>
      <x:c r="D10" s="54" t="n">
        <x:f>IF(AND(ISNUMBER(D8),ISNUMBER(D9)),D8+D9,"Zkontrolovat vstupy")</x:f>
        <x:v>10</x:v>
      </x:c>
      <x:c r="E10" s="3"/>
      <x:c r="F10" s="3"/>
      <x:c r="G10" s="2"/>
      <x:c r="H10" s="2"/>
    </x:row>
    <x:row r="11" ht="24" customHeight="1">
      <x:c r="A11" s="3" t="str">
        <x:v>Marže EBITDA po úpravě</x:v>
      </x:c>
      <x:c r="B11" s="35" t="n">
        <x:f>IF(AND(ISNUMBER(B10),ISNUMBER(B7)),IF(B7&lt;&gt;0,B10/B7,"n.a. — nulové tržby"),"Zkontrolovat vstupy")</x:f>
        <x:v>0.08846153846153845</x:v>
      </x:c>
      <x:c r="C11" s="55" t="n">
        <x:f>IF(AND(ISNUMBER(C10),ISNUMBER(C7)),IF(C7&lt;&gt;0,C10/C7,"n.a. — nulové tržby"),"Zkontrolovat vstupy")</x:f>
        <x:v>0.09375</x:v>
      </x:c>
      <x:c r="D11" s="55" t="n">
        <x:f>IF(AND(ISNUMBER(D10),ISNUMBER(D7)),IF(D7&lt;&gt;0,D10/D7,"n.a. — nulové tržby"),"Zkontrolovat vstupy")</x:f>
        <x:v>0.08333333333333333</x:v>
      </x:c>
      <x:c r="E11" s="2"/>
      <x:c r="F11" s="2"/>
      <x:c r="G11" s="2"/>
      <x:c r="H11" s="2"/>
    </x:row>
    <x:row r="12" ht="24" customHeight="1">
      <x:c r="A12" s="3"/>
      <x:c r="B12" s="2"/>
      <x:c r="C12" s="56"/>
      <x:c r="D12" s="56"/>
      <x:c r="E12" s="2"/>
      <x:c r="F12" s="2"/>
      <x:c r="G12" s="2"/>
      <x:c r="H12" s="2"/>
    </x:row>
    <x:row r="13" ht="24" customHeight="1">
      <x:c r="A13" s="3"/>
      <x:c r="B13" s="2"/>
      <x:c r="C13" s="56"/>
      <x:c r="D13" s="56"/>
      <x:c r="E13" s="2"/>
      <x:c r="F13" s="2"/>
      <x:c r="G13" s="2"/>
      <x:c r="H13" s="2"/>
    </x:row>
    <x:row r="14" ht="30" customHeight="1">
      <x:c r="A14" s="9" t="str">
        <x:v>Jednorázová položka 2025</x:v>
      </x:c>
      <x:c r="B14" s="9" t="str"/>
      <x:c r="C14" s="57" t="str"/>
      <x:c r="D14" s="57" t="str"/>
      <x:c r="E14" s="9" t="str"/>
      <x:c r="F14" s="9" t="str">
        <x:v>C-S02 / L01–L02</x:v>
      </x:c>
      <x:c r="G14" s="2"/>
      <x:c r="H14" s="2"/>
    </x:row>
    <x:row r="15" ht="24" customHeight="1">
      <x:c r="A15" s="3" t="str">
        <x:v>Výnos z prodeje stroje</x:v>
      </x:c>
      <x:c r="B15" s="2"/>
      <x:c r="C15" s="56"/>
      <x:c r="D15" s="53" t="n">
        <x:f>IF(ISNUMBER('Zdroje'!C15),IF('Zdroje'!C15&gt;=0,'Zdroje'!C15,"Neplatný vstup"),"Chybí vstup")</x:f>
        <x:v>3</x:v>
      </x:c>
      <x:c r="E15" s="2"/>
      <x:c r="F15" s="2"/>
      <x:c r="G15" s="2"/>
      <x:c r="H15" s="2"/>
    </x:row>
    <x:row r="16" ht="24" customHeight="1">
      <x:c r="A16" s="3" t="str">
        <x:v>Zůstatková hodnota v nákladech</x:v>
      </x:c>
      <x:c r="B16" s="2"/>
      <x:c r="C16" s="56"/>
      <x:c r="D16" s="53" t="n">
        <x:f>IF(ISNUMBER('Zdroje'!C16),IF('Zdroje'!C16&gt;=0,'Zdroje'!C16,"Neplatný vstup"),"Chybí vstup")</x:f>
        <x:v>1</x:v>
      </x:c>
      <x:c r="E16" s="2"/>
      <x:c r="F16" s="2"/>
      <x:c r="G16" s="2"/>
      <x:c r="H16" s="2"/>
    </x:row>
    <x:row r="17" ht="24" customHeight="1">
      <x:c r="A17" s="3" t="str">
        <x:v>Čistý výnos zahrnutý v EBITDA</x:v>
      </x:c>
      <x:c r="B17" s="2"/>
      <x:c r="C17" s="56"/>
      <x:c r="D17" s="54" t="n">
        <x:f>IF(AND(ISNUMBER(D15),ISNUMBER(D16)),D15-D16,"Zkontrolovat vstupy")</x:f>
        <x:v>2</x:v>
      </x:c>
      <x:c r="E17" s="2"/>
      <x:c r="F17" s="2"/>
      <x:c r="G17" s="2"/>
      <x:c r="H17" s="2"/>
    </x:row>
    <x:row r="18" ht="24" customHeight="1">
      <x:c r="A18" s="3" t="str">
        <x:v>Úprava EBITDA, se znaménkem</x:v>
      </x:c>
      <x:c r="B18" s="2"/>
      <x:c r="C18" s="56"/>
      <x:c r="D18" s="54" t="n">
        <x:f>IF(AND(ISNUMBER(D17)),-D17,"Zkontrolovat vstupy")</x:f>
        <x:v>-2</x:v>
      </x:c>
      <x:c r="E18" s="2"/>
      <x:c r="F18" s="2"/>
      <x:c r="G18" s="2"/>
      <x:c r="H18" s="2"/>
    </x:row>
    <x:row r="19" ht="24" customHeight="1">
      <x:c r="A19" s="3"/>
      <x:c r="B19" s="2"/>
      <x:c r="C19" s="56"/>
      <x:c r="D19" s="56"/>
      <x:c r="E19" s="2"/>
      <x:c r="F19" s="2"/>
      <x:c r="G19" s="2"/>
      <x:c r="H19" s="2"/>
    </x:row>
    <x:row r="20" ht="24" customHeight="1">
      <x:c r="A20" s="3"/>
      <x:c r="B20" s="2"/>
      <x:c r="C20" s="56"/>
      <x:c r="D20" s="56"/>
      <x:c r="E20" s="2"/>
      <x:c r="F20" s="2"/>
      <x:c r="G20" s="2"/>
      <x:c r="H20" s="2"/>
    </x:row>
    <x:row r="21" ht="24" customHeight="1">
      <x:c r="A21" s="3"/>
      <x:c r="B21" s="2"/>
      <x:c r="C21" s="56"/>
      <x:c r="D21" s="56"/>
      <x:c r="E21" s="2"/>
      <x:c r="F21" s="2"/>
      <x:c r="G21" s="2"/>
      <x:c r="H21" s="2"/>
    </x:row>
    <x:row r="22" ht="42" customHeight="1">
      <x:c r="A22" s="9" t="str">
        <x:v>Modelový cenový můstek</x:v>
      </x:c>
      <x:c r="B22" s="9" t="str"/>
      <x:c r="C22" s="64" t="str">
        <x:v>Vykázaný
základ</x:v>
      </x:c>
      <x:c r="D22" s="64" t="str">
        <x:v>Upravený
základ</x:v>
      </x:c>
      <x:c r="E22" s="36" t="str">
        <x:v>Rozsah</x:v>
      </x:c>
      <x:c r="F22" s="2"/>
      <x:c r="G22" s="2"/>
      <x:c r="H22" s="2"/>
    </x:row>
    <x:row r="23" ht="28" customHeight="1">
      <x:c r="A23" s="3" t="str">
        <x:v>EBITDA základ</x:v>
      </x:c>
      <x:c r="B23" s="2"/>
      <x:c r="C23" s="54" t="n">
        <x:f>D8</x:f>
        <x:v>12</x:v>
      </x:c>
      <x:c r="D23" s="54" t="n">
        <x:f>D10</x:f>
        <x:v>10</x:v>
      </x:c>
      <x:c r="E23" s="3" t="str">
        <x:v>C-S04: pouze hypotetické pravidlo kupujícího. Není tržní ocenění.</x:v>
      </x:c>
      <x:c r="F23" s="3"/>
      <x:c r="G23" s="2"/>
      <x:c r="H23" s="2"/>
    </x:row>
    <x:row r="24" ht="28" customHeight="1">
      <x:c r="A24" s="3" t="str">
        <x:v>Modelový násobek</x:v>
      </x:c>
      <x:c r="B24" s="2"/>
      <x:c r="C24" s="58" t="n">
        <x:f>IF(ISNUMBER('Zdroje'!C19),IF('Zdroje'!C19&gt;0,'Zdroje'!C19,"Neplatný vstup"),"Chybí vstup")</x:f>
        <x:v>6</x:v>
      </x:c>
      <x:c r="D24" s="58" t="n">
        <x:f>IF(ISNUMBER('Zdroje'!C19),IF('Zdroje'!C19&gt;0,'Zdroje'!C19,"Neplatný vstup"),"Chybí vstup")</x:f>
        <x:v>6</x:v>
      </x:c>
      <x:c r="E24" s="3"/>
      <x:c r="F24" s="3"/>
      <x:c r="G24" s="2"/>
      <x:c r="H24" s="2"/>
    </x:row>
    <x:row r="25" ht="28" customHeight="1">
      <x:c r="A25" s="3" t="str">
        <x:v>Hodnota podniku (EV)</x:v>
      </x:c>
      <x:c r="B25" s="2"/>
      <x:c r="C25" s="54" t="n">
        <x:f>IF(AND(ISNUMBER(C23),ISNUMBER(C24)),C23*C24,"Zkontrolovat vstupy")</x:f>
        <x:v>72</x:v>
      </x:c>
      <x:c r="D25" s="54" t="n">
        <x:f>IF(AND(ISNUMBER(D23),ISNUMBER(D24)),D23*D24,"Zkontrolovat vstupy")</x:f>
        <x:v>60</x:v>
      </x:c>
      <x:c r="E25" s="3"/>
      <x:c r="F25" s="3"/>
      <x:c r="G25" s="2"/>
      <x:c r="H25" s="2"/>
    </x:row>
    <x:row r="26" ht="25" customHeight="1">
      <x:c r="A26" s="3" t="str">
        <x:v>Bankovní dluh</x:v>
      </x:c>
      <x:c r="B26" s="2"/>
      <x:c r="C26" s="53" t="n">
        <x:f>IF(ISNUMBER('Zdroje'!C17),IF('Zdroje'!C17&gt;=0,'Zdroje'!C17,"Neplatný vstup"),"Chybí vstup")</x:f>
        <x:v>22</x:v>
      </x:c>
      <x:c r="D26" s="53" t="n">
        <x:f>IF(ISNUMBER('Zdroje'!C17),IF('Zdroje'!C17&gt;=0,'Zdroje'!C17,"Neplatný vstup"),"Chybí vstup")</x:f>
        <x:v>22</x:v>
      </x:c>
      <x:c r="E26" s="3" t="str">
        <x:v>Modelová hodnota podílů nezahrnuje další dluhové položky, pracovní kapitál ani transakční náklady. Není nabídkou ceny ani úplnou kupní cenou.</x:v>
      </x:c>
      <x:c r="F26" s="3"/>
      <x:c r="G26" s="2"/>
      <x:c r="H26" s="2"/>
    </x:row>
    <x:row r="27" ht="25" customHeight="1">
      <x:c r="A27" s="3" t="str">
        <x:v>Hotovost</x:v>
      </x:c>
      <x:c r="B27" s="2"/>
      <x:c r="C27" s="53" t="n">
        <x:f>IF(ISNUMBER('Zdroje'!C18),IF('Zdroje'!C18&gt;=0,'Zdroje'!C18,"Neplatný vstup"),"Chybí vstup")</x:f>
        <x:v>4</x:v>
      </x:c>
      <x:c r="D27" s="53" t="n">
        <x:f>IF(ISNUMBER('Zdroje'!C18),IF('Zdroje'!C18&gt;=0,'Zdroje'!C18,"Neplatný vstup"),"Chybí vstup")</x:f>
        <x:v>4</x:v>
      </x:c>
      <x:c r="E27" s="3"/>
      <x:c r="F27" s="3"/>
      <x:c r="G27" s="2"/>
      <x:c r="H27" s="2"/>
    </x:row>
    <x:row r="28" ht="25" customHeight="1">
      <x:c r="A28" s="3" t="str">
        <x:v>Čistý bankovní dluh</x:v>
      </x:c>
      <x:c r="B28" s="2"/>
      <x:c r="C28" s="54" t="n">
        <x:f>IF(AND(ISNUMBER(C26),ISNUMBER(C27)),C26-C27,"Zkontrolovat vstupy")</x:f>
        <x:v>18</x:v>
      </x:c>
      <x:c r="D28" s="54" t="n">
        <x:f>IF(AND(ISNUMBER(D26),ISNUMBER(D27)),D26-D27,"Zkontrolovat vstupy")</x:f>
        <x:v>18</x:v>
      </x:c>
      <x:c r="E28" s="3"/>
      <x:c r="F28" s="3"/>
      <x:c r="G28" s="2"/>
      <x:c r="H28" s="2"/>
    </x:row>
    <x:row r="29" ht="43" customHeight="1">
      <x:c r="A29" s="3" t="str">
        <x:v>Hodnota podílů po čistém bankovním dluhu</x:v>
      </x:c>
      <x:c r="B29" s="2"/>
      <x:c r="C29" s="54" t="n">
        <x:f>IF(AND(ISNUMBER(C25),ISNUMBER(C28)),C25-C28,"Zkontrolovat vstupy")</x:f>
        <x:v>54</x:v>
      </x:c>
      <x:c r="D29" s="54" t="n">
        <x:f>IF(AND(ISNUMBER(D25),ISNUMBER(D28)),D25-D28,"Zkontrolovat vstupy")</x:f>
        <x:v>42</x:v>
      </x:c>
      <x:c r="E29" s="3"/>
      <x:c r="F29" s="3"/>
      <x:c r="G29" s="2"/>
      <x:c r="H29" s="2"/>
    </x:row>
    <x:row r="30" ht="43" customHeight="1">
      <x:c r="A30" s="3" t="str">
        <x:v>Rozdíl hodnoty podílů: vykázaná − upravená</x:v>
      </x:c>
      <x:c r="B30" s="2"/>
      <x:c r="C30" s="54"/>
      <x:c r="D30" s="54" t="n">
        <x:f>IF(AND(ISNUMBER(C29),ISNUMBER(D29)),C29-D29,"Zkontrolovat vstupy")</x:f>
        <x:v>12</x:v>
      </x:c>
      <x:c r="E30" s="3"/>
      <x:c r="F30" s="3"/>
      <x:c r="G30" s="2"/>
      <x:c r="H30" s="2"/>
    </x:row>
    <x:row r="31" ht="24" customHeight="1">
      <x:c r="A31" s="3"/>
      <x:c r="B31" s="2"/>
      <x:c r="C31" s="56"/>
      <x:c r="D31" s="56"/>
      <x:c r="E31" s="2"/>
      <x:c r="F31" s="2"/>
      <x:c r="G31" s="2"/>
      <x:c r="H31" s="2"/>
    </x:row>
    <x:row r="32" ht="30" customHeight="1">
      <x:c r="A32" s="9" t="str">
        <x:v>Doplnění cenových položek</x:v>
      </x:c>
      <x:c r="B32" s="9" t="str"/>
      <x:c r="C32" s="57" t="str"/>
      <x:c r="D32" s="57" t="str"/>
      <x:c r="E32" s="9" t="str"/>
      <x:c r="F32" s="9" t="str"/>
      <x:c r="G32" s="2"/>
      <x:c r="H32" s="2"/>
    </x:row>
    <x:row r="33" ht="30" customHeight="1">
      <x:c r="A33" s="3" t="str">
        <x:v>Další dluhové položky, odpočet</x:v>
      </x:c>
      <x:c r="B33" s="2"/>
      <x:c r="C33" s="56"/>
      <x:c r="D33" s="53" t="str">
        <x:f>IF(ISNUMBER('Zdroje'!C23),IF('Zdroje'!C23&gt;=0,'Zdroje'!C23,"Neplatný vstup"),"Chybí vstup")</x:f>
        <x:v>Chybí vstup</x:v>
      </x:c>
      <x:c r="E33" s="3" t="str">
        <x:v>Pouze aritmetická pracovní varianta: upravený model podílů − další dluh + úprava pracovního kapitálu − transakční náklady. Právní klasifikace a úplnost nejsou ověřeny.</x:v>
      </x:c>
      <x:c r="F33" s="3"/>
      <x:c r="G33" s="2"/>
      <x:c r="H33" s="2"/>
    </x:row>
    <x:row r="34" ht="30" customHeight="1">
      <x:c r="A34" s="3" t="str">
        <x:v>Úprava pracovního kapitálu, +/−</x:v>
      </x:c>
      <x:c r="B34" s="2"/>
      <x:c r="C34" s="56"/>
      <x:c r="D34" s="53" t="str">
        <x:f>IF(ISNUMBER('Zdroje'!C24),IF(TRUE,'Zdroje'!C24,"Neplatný vstup"),"Chybí vstup")</x:f>
        <x:v>Chybí vstup</x:v>
      </x:c>
      <x:c r="E34" s="3"/>
      <x:c r="F34" s="3"/>
      <x:c r="G34" s="2"/>
      <x:c r="H34" s="2"/>
    </x:row>
    <x:row r="35" ht="30" customHeight="1">
      <x:c r="A35" s="3" t="str">
        <x:v>Transakční náklady, odpočet</x:v>
      </x:c>
      <x:c r="B35" s="2"/>
      <x:c r="C35" s="56"/>
      <x:c r="D35" s="53" t="str">
        <x:f>IF(ISNUMBER('Zdroje'!C25),IF('Zdroje'!C25&gt;=0,'Zdroje'!C25,"Neplatný vstup"),"Chybí vstup")</x:f>
        <x:v>Chybí vstup</x:v>
      </x:c>
      <x:c r="E35" s="3"/>
      <x:c r="F35" s="3"/>
      <x:c r="G35" s="2"/>
      <x:c r="H35" s="2"/>
    </x:row>
    <x:row r="36" ht="60" customHeight="1">
      <x:c r="A36" s="3" t="str">
        <x:v>Můstek po doplnění všech tří cenových položek</x:v>
      </x:c>
      <x:c r="B36" s="2"/>
      <x:c r="C36" s="56"/>
      <x:c r="D36" s="19" t="str">
        <x:f>IF(AND(ISNUMBER(D29),ISNUMBER(D33),ISNUMBER(D34),ISNUMBER(D35)),D29-D33+D34-D35,"Neúplné: další cenové položky")</x:f>
        <x:v>Neúplné: další cenové položky</x:v>
      </x:c>
      <x:c r="E36" s="3"/>
      <x:c r="F36" s="3"/>
      <x:c r="G36" s="2"/>
      <x:c r="H36" s="2"/>
    </x:row>
    <x:row r="37" ht="24" customHeight="1">
      <x:c r="A37" s="3"/>
      <x:c r="B37" s="2"/>
      <x:c r="C37" s="56"/>
      <x:c r="D37" s="56"/>
      <x:c r="E37" s="2"/>
      <x:c r="F37" s="2"/>
      <x:c r="G37" s="2"/>
      <x:c r="H37" s="2"/>
    </x:row>
    <x:row r="38" ht="30" customHeight="1">
      <x:c r="A38" s="9" t="str">
        <x:v>Zákazník a vlastnictví</x:v>
      </x:c>
      <x:c r="B38" s="9" t="str"/>
      <x:c r="C38" s="57" t="str"/>
      <x:c r="D38" s="57" t="str"/>
      <x:c r="E38" s="9" t="str"/>
      <x:c r="F38" s="9" t="str"/>
      <x:c r="G38" s="2"/>
      <x:c r="H38" s="2"/>
    </x:row>
    <x:row r="39" ht="28" customHeight="1">
      <x:c r="A39" s="3" t="str">
        <x:v>Podíl hlavního zákazníka</x:v>
      </x:c>
      <x:c r="B39" s="2"/>
      <x:c r="C39" s="56"/>
      <x:c r="D39" s="59" t="n">
        <x:f>IF(ISNUMBER('Zdroje'!C20),IF(AND('Zdroje'!C20&gt;=0,'Zdroje'!C20&lt;=1),'Zdroje'!C20,"Neplatný vstup"),"Chybí vstup")</x:f>
        <x:v>0.35</x:v>
      </x:c>
      <x:c r="E39" s="3" t="str">
        <x:v>C-S01: tržby hlavního odběratele, nikoli EBITDA ani hodnota podílů.</x:v>
      </x:c>
      <x:c r="F39" s="3"/>
      <x:c r="G39" s="2"/>
      <x:c r="H39" s="2"/>
    </x:row>
    <x:row r="40" ht="28" customHeight="1">
      <x:c r="A40" s="3" t="str">
        <x:v>Tržby hlavního zákazníka</x:v>
      </x:c>
      <x:c r="B40" s="2"/>
      <x:c r="C40" s="56"/>
      <x:c r="D40" s="54" t="n">
        <x:f>IF(AND(ISNUMBER(D7),ISNUMBER(D39)),D7*D39,"Zkontrolovat vstupy")</x:f>
        <x:v>42</x:v>
      </x:c>
      <x:c r="E40" s="3"/>
      <x:c r="F40" s="3"/>
      <x:c r="G40" s="2"/>
      <x:c r="H40" s="2"/>
    </x:row>
    <x:row r="41" ht="28" customHeight="1">
      <x:c r="A41" s="3" t="str">
        <x:v>Podíl Vlastníka A</x:v>
      </x:c>
      <x:c r="B41" s="2"/>
      <x:c r="C41" s="56"/>
      <x:c r="D41" s="59" t="n">
        <x:f>IF(ISNUMBER('Zdroje'!C21),IF(AND('Zdroje'!C21&gt;=0,'Zdroje'!C21&lt;=1),'Zdroje'!C21,"Neplatný vstup"),"Chybí vstup")</x:f>
        <x:v>0.6</x:v>
      </x:c>
      <x:c r="E41" s="3" t="str">
        <x:v>C-S03: podíly nejsou pravomoc ani souhlas s prodejem.</x:v>
      </x:c>
      <x:c r="F41" s="3"/>
      <x:c r="G41" s="2"/>
      <x:c r="H41" s="2"/>
    </x:row>
    <x:row r="42" ht="28" customHeight="1">
      <x:c r="A42" s="3" t="str">
        <x:v>Podíl Vlastníka B</x:v>
      </x:c>
      <x:c r="B42" s="2"/>
      <x:c r="C42" s="56"/>
      <x:c r="D42" s="59" t="n">
        <x:f>IF(ISNUMBER('Zdroje'!C22),IF(AND('Zdroje'!C22&gt;=0,'Zdroje'!C22&lt;=1),'Zdroje'!C22,"Neplatný vstup"),"Chybí vstup")</x:f>
        <x:v>0.4</x:v>
      </x:c>
      <x:c r="E42" s="3"/>
      <x:c r="F42" s="3"/>
      <x:c r="G42" s="2"/>
      <x:c r="H42" s="2"/>
    </x:row>
    <x:row r="43" ht="43" customHeight="1">
      <x:c r="A43" s="3" t="str">
        <x:v>Změna upravené marže 2025 − 2024</x:v>
      </x:c>
      <x:c r="B43" s="2"/>
      <x:c r="C43" s="56"/>
      <x:c r="D43" s="60" t="n">
        <x:f>IF(AND(ISNUMBER(D11),ISNUMBER(C11)),(D11-C11)*100,"Zkontrolovat vstupy")</x:f>
        <x:v>-1.0416666666666672</x:v>
      </x:c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</x:sheetData>
  <x:mergeCells>
    <x:mergeCell ref="A1:F1"/>
    <x:mergeCell ref="A2:F2"/>
    <x:mergeCell ref="A3:F4"/>
    <x:mergeCell ref="E9:F10"/>
    <x:mergeCell ref="E23:F25"/>
    <x:mergeCell ref="E26:F30"/>
    <x:mergeCell ref="E33:F36"/>
    <x:mergeCell ref="E39:F40"/>
    <x:mergeCell ref="E41:F42"/>
  </x:mergeCells>
  <x:conditionalFormatting sqref="A1:F43">
    <x:cfRule type="containsText" dxfId="3" priority="1" operator="containsText" text="Neplatný vstup"/>
    <x:cfRule type="containsText" dxfId="4" priority="2" operator="containsText" text="Chybí vstup"/>
    <x:cfRule type="containsText" dxfId="5" priority="3" operator="containsText" text="Aritmetický rozdíl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DD4D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51.880001068115234" hidden="0" customWidth="1"/>
    <x:col min="3" max="3" width="16.8799991607666" hidden="0" customWidth="1"/>
    <x:col min="4" max="4" width="46.25" hidden="0" customWidth="1"/>
    <x:col min="5" max="5" width="29.3799991607666" hidden="0" customWidth="1"/>
    <x:col min="6" max="6" width="29.3799991607666" hidden="0" customWidth="1"/>
    <x:col min="7" max="7" width="20" hidden="0" customWidth="1"/>
    <x:col min="8" max="8" width="23.1299991607666" hidden="0" customWidth="1"/>
  </x:cols>
  <x:sheetData>
    <x:row r="1" ht="30" customHeight="1">
      <x:c r="A1" s="4" t="str">
        <x:v>Zjištění a otázky pro vedení</x:v>
      </x:c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Fiktivní případ. Syntetické podklady. Částky v mil. Kč; podíly v %. Žádná skutečná firma ani nabídka.</x:v>
      </x:c>
      <x:c r="B2" s="5"/>
      <x:c r="C2" s="5"/>
      <x:c r="D2" s="5"/>
      <x:c r="E2" s="5"/>
      <x:c r="F2" s="5"/>
      <x:c r="G2" s="3"/>
      <x:c r="H2" s="3"/>
    </x:row>
    <x:row r="3" ht="30" customHeight="1">
      <x:c r="A3" s="3" t="str">
        <x:v>Sloupec B je původní popis. Sloupec C se přepočítává; při změně vstupů znovu posuďte výklad. Sloupce E–H vyplňuje člověk.</x:v>
      </x:c>
      <x:c r="B3" s="3"/>
      <x:c r="C3" s="3"/>
      <x:c r="D3" s="3"/>
      <x:c r="E3" s="3"/>
      <x:c r="F3" s="3"/>
      <x:c r="G3" s="3"/>
      <x:c r="H3" s="3"/>
    </x:row>
    <x:row r="4" ht="46" customHeight="1">
      <x:c r="A4" s="9" t="str">
        <x:v>Zjištění / zdroj</x:v>
      </x:c>
      <x:c r="B4" s="9" t="str">
        <x:v>Původní popis — zmrazený vzorek</x:v>
      </x:c>
      <x:c r="C4" s="9" t="str">
        <x:v>Aktuální metriku čtěte s otázkou</x:v>
      </x:c>
      <x:c r="D4" s="9" t="str">
        <x:v>Konkrétní otázka pro vedení</x:v>
      </x:c>
      <x:c r="E4" s="9" t="str">
        <x:v>Odpověď (editovat)</x:v>
      </x:c>
      <x:c r="F4" s="9" t="str">
        <x:v>Doklad / odkaz (editovat)</x:v>
      </x:c>
      <x:c r="G4" s="9" t="str">
        <x:v>Stav (editovat)</x:v>
      </x:c>
      <x:c r="H4" s="9" t="str">
        <x:v>Vlastník / termín (editovat)</x:v>
      </x:c>
    </x:row>
    <x:row r="5" ht="174" customHeight="1">
      <x:c r="A5" s="41" t="str">
        <x:v>C-F01
C-S02
Řádky L01–L02 / prodej stroje</x:v>
      </x:c>
      <x:c r="B5" s="41" t="str">
        <x:v>Dva miliony nepocházejí z běžné výroby.
Účetní detail vykazuje výnos z prodeje stroje 3 mil. Kč a jeho zůstatkovou hodnotu 1 mil. Kč. Čistý dopad do vykázané EBITDA je +2 mil. Kč; model jej vylučuje jako jednorázový.</x:v>
      </x:c>
      <x:c r="C5" s="45" t="n">
        <x:f>'Analýza'!D17</x:f>
        <x:v>2</x:v>
      </x:c>
      <x:c r="D5" s="41" t="str">
        <x:v>Čistý zisk z prodeje (mil. Kč). Doložte L01/L02, zařazení do EBITDA a to, zda jde o jednorázový dopad. Je potřeba náhradní investice a další úprava?</x:v>
      </x:c>
      <x:c r="E5" s="44"/>
      <x:c r="F5" s="44"/>
      <x:c r="G5" s="44" t="str">
        <x:v>Nezkontrolováno</x:v>
      </x:c>
      <x:c r="H5" s="44"/>
    </x:row>
    <x:row r="6" ht="174" customHeight="1">
      <x:c r="A6" s="41" t="str">
        <x:v>C-F02
C-S01
Tabulka 1 / roky 2024–2025; úprava C-S02</x:v>
      </x:c>
      <x:c r="B6" s="41" t="str">
        <x:v>Růst tržeb zakrývá slabší marži.
Tržby rostou ze 112 na 120 mil. Kč, ale EBITDA po jednorázové úpravě klesá z 10,5 na 10 mil. Kč. Upravená marže se mění z 9,38 % na 8,33 %. Příčina vyžaduje rozpad cen, objemu a nákladů.</x:v>
      </x:c>
      <x:c r="C6" s="46" t="n">
        <x:f>'Analýza'!D43</x:f>
        <x:v>-1.0416666666666672</x:v>
      </x:c>
      <x:c r="D6" s="41" t="str">
        <x:v>Změna upravené marže 2025 proti 2024 (procentní body). Jaký je doložený rozpad cen, objemu, mixu a nákladů? Samotný výpočet příčinu neurčuje.</x:v>
      </x:c>
      <x:c r="E6" s="44"/>
      <x:c r="F6" s="44"/>
      <x:c r="G6" s="44" t="str">
        <x:v>Nezkontrolováno</x:v>
      </x:c>
      <x:c r="H6" s="44"/>
    </x:row>
    <x:row r="7" ht="174" customHeight="1">
      <x:c r="A7" s="41" t="str">
        <x:v>C-F03
C-S04
Oddíl 2 / cenový můstek</x:v>
      </x:c>
      <x:c r="B7" s="41" t="str">
        <x:v>Stejný násobek dává nižší cenový limit.
12 × 6 − 18 = 54 mil. Kč před úpravou; 10 × 6 − 18 = 42 mil. Kč po ní. Rozdíl 12 mil. Kč vzniká pouze změnou ziskového základu. Násobek je pravidlem modelového kupujícího, ne tržním benchmarkem.</x:v>
      </x:c>
      <x:c r="C7" s="45" t="n">
        <x:f>'Analýza'!D29</x:f>
        <x:v>42</x:v>
      </x:c>
      <x:c r="D7" s="41" t="str">
        <x:v>Modelová hodnota podílů po úpravě (mil. Kč), bez dalších cenových položek. Potvrďte základ EBITDA, násobek, datum a omezení modelového pravidla kupujícího.</x:v>
      </x:c>
      <x:c r="E7" s="44"/>
      <x:c r="F7" s="44"/>
      <x:c r="G7" s="44" t="str">
        <x:v>Nezkontrolováno</x:v>
      </x:c>
      <x:c r="H7" s="44"/>
    </x:row>
    <x:row r="8" ht="174" customHeight="1">
      <x:c r="A8" s="41" t="str">
        <x:v>C-F04
C-S03
Oddíl 2 / dluh a hotovost</x:v>
      </x:c>
      <x:c r="B8" s="41" t="str">
        <x:v>Čistý dluh je nutné oddělit od dalších úprav.
Model uvádí bankovní dluh 22 a hotovost 4 mil. Kč: čistý dluh 18 mil. Kč. Neobsahuje úplný seznam leasingů, dalších dluhových položek ani cílový pracovní kapitál. Můstek tedy není konečná kupní cena.</x:v>
      </x:c>
      <x:c r="C8" s="45" t="n">
        <x:f>'Analýza'!D28</x:f>
        <x:v>18</x:v>
      </x:c>
      <x:c r="D8" s="41" t="str">
        <x:v>Čistý bankovní dluh (mil. Kč). Doložte aktuální dluh a hotovost, leasingy, další dluhové položky a dohodnutý pracovní kapitál. Jaké omezení hotovosti existuje?</x:v>
      </x:c>
      <x:c r="E8" s="44"/>
      <x:c r="F8" s="44"/>
      <x:c r="G8" s="44" t="str">
        <x:v>Nezkontrolováno</x:v>
      </x:c>
      <x:c r="H8" s="44"/>
    </x:row>
    <x:row r="9" ht="174" customHeight="1">
      <x:c r="A9" s="41" t="str">
        <x:v>C-F05
C-S03
Oddíl 1 / vlastnictví a jednání</x:v>
      </x:c>
      <x:c r="B9" s="41" t="str">
        <x:v>Vlastnický podíl neurčuje způsob jednání.
Modelový profil uvádí Vlastníka A s 60 % a Vlastníka B se 40 %. Pro transakční jednání počítá se společným zapojením obou. Podíly samy nepotvrzují pravomoc podepsat prodej ani souhlas s ním.</x:v>
      </x:c>
      <x:c r="C9" s="47" t="n">
        <x:f>'Analýza'!D41</x:f>
        <x:v>0.6</x:v>
      </x:c>
      <x:c r="D9" s="41" t="str">
        <x:v>Podíl Vlastníka A (%), nikoli podpisové oprávnění. Které dokumenty dokládají vlastnictví, způsob jednání a souhlas obou vlastníků s oslovením?</x:v>
      </x:c>
      <x:c r="E9" s="44"/>
      <x:c r="F9" s="44"/>
      <x:c r="G9" s="44" t="str">
        <x:v>Nezkontrolováno</x:v>
      </x:c>
      <x:c r="H9" s="44"/>
    </x:row>
    <x:row r="10" ht="174" customHeight="1">
      <x:c r="A10" s="41" t="str">
        <x:v>C-F06
C-S01
Oddíl 2 / zákazníci</x:v>
      </x:c>
      <x:c r="B10" s="41" t="str">
        <x:v>Třetina tržeb potřebuje samostatné vysvětlení.
Největší zákazník tvoří 35 % tržeb, tedy modelově 42 mil. Kč. Chybí smlouva, marže a výpovědní podmínky. Samotné procento nestačí k přijetí ani odmítnutí příležitosti.</x:v>
      </x:c>
      <x:c r="C10" s="45" t="n">
        <x:f>'Analýza'!D40</x:f>
        <x:v>42</x:v>
      </x:c>
      <x:c r="D10" s="41" t="str">
        <x:v>Tržby hlavního zákazníka (mil. Kč), nikoli hodnota podílů. Doložte výpočet podílu, smlouvu, marži, výpověď a obnovu. Co z toho mění posouzení koncentrace?</x:v>
      </x:c>
      <x:c r="E10" s="44"/>
      <x:c r="F10" s="44"/>
      <x:c r="G10" s="44" t="str">
        <x:v>Nezkontrolováno</x:v>
      </x:c>
      <x:c r="H10" s="44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</x:sheetData>
  <x:mergeCells>
    <x:mergeCell ref="A1:H1"/>
    <x:mergeCell ref="A2:H2"/>
    <x:mergeCell ref="A3:H3"/>
  </x:mergeCells>
  <x:conditionalFormatting sqref="A1:H10">
    <x:cfRule type="containsText" dxfId="6" priority="1" operator="containsText" text="Neplatný vstup"/>
    <x:cfRule type="containsText" dxfId="7" priority="2" operator="containsText" text="Chybí vstup"/>
    <x:cfRule type="containsText" dxfId="8" priority="3" operator="containsText" text="Aritmetický rozdíl"/>
  </x:conditionalFormatting>
  <x:dataValidations count="1">
    <x:dataValidation type="list" sqref="G5:G10">
      <x:formula1>"Nezkontrolováno,Rozpracováno,Doloženo — čeká na kontrolu"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CDD4D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3.75" hidden="0" customWidth="1"/>
    <x:col min="2" max="2" width="11.25" hidden="0" customWidth="1"/>
    <x:col min="3" max="3" width="15" hidden="0" customWidth="1"/>
    <x:col min="4" max="4" width="15" hidden="0" customWidth="1"/>
    <x:col min="5" max="5" width="12.5" hidden="0" customWidth="1"/>
    <x:col min="6" max="6" width="53.130001068115234" hidden="0" customWidth="1"/>
  </x:cols>
  <x:sheetData>
    <x:row r="1" ht="30" customHeight="1">
      <x:c r="A1" s="4" t="str">
        <x:v>Zdroje a editovatelné vstupy</x:v>
      </x:c>
      <x:c r="B1" s="3"/>
      <x:c r="C1" s="3"/>
      <x:c r="D1" s="3"/>
      <x:c r="E1" s="3"/>
      <x:c r="F1" s="3"/>
      <x:c r="G1" s="2"/>
      <x:c r="H1" s="2"/>
    </x:row>
    <x:row r="2" ht="30" customHeight="1">
      <x:c r="A2" s="5" t="str">
        <x:v>Fiktivní případ. Syntetické podklady. Částky v mil. Kč; podíly v %. Žádná skutečná firma ani nabídka.</x:v>
      </x:c>
      <x:c r="B2" s="5"/>
      <x:c r="C2" s="5"/>
      <x:c r="D2" s="5"/>
      <x:c r="E2" s="5"/>
      <x:c r="F2" s="5"/>
      <x:c r="G2" s="2"/>
      <x:c r="H2" s="2"/>
    </x:row>
    <x:row r="3" ht="28" customHeight="1">
      <x:c r="A3" s="3" t="str">
        <x:v>Upravujte žluté pracovní vstupy ve sloupci C. Sloupec D a původní výňatky jsou zmrazený vzorek. Nový podklad a změnu zaznamenejte do Kontroly.</x:v>
      </x:c>
      <x:c r="B3" s="3"/>
      <x:c r="C3" s="3"/>
      <x:c r="D3" s="3"/>
      <x:c r="E3" s="3"/>
      <x:c r="F3" s="3"/>
      <x:c r="G3" s="2"/>
      <x:c r="H3" s="2"/>
    </x:row>
    <x:row r="4" ht="28" customHeight="1">
      <x:c r="A4" s="3"/>
      <x:c r="B4" s="3"/>
      <x:c r="C4" s="3"/>
      <x:c r="D4" s="3"/>
      <x:c r="E4" s="3"/>
      <x:c r="F4" s="3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9" t="str">
        <x:v>Položka</x:v>
      </x:c>
      <x:c r="B6" s="9" t="str">
        <x:v>Zdroj ID</x:v>
      </x:c>
      <x:c r="C6" s="9" t="str">
        <x:v>Pracovní vstup</x:v>
      </x:c>
      <x:c r="D6" s="9" t="str">
        <x:v>Původní vzorek</x:v>
      </x:c>
      <x:c r="E6" s="9" t="str">
        <x:v>Jednotka</x:v>
      </x:c>
      <x:c r="F6" s="9" t="str">
        <x:v>Původ / omezení</x:v>
      </x:c>
      <x:c r="G6" s="2"/>
      <x:c r="H6" s="2"/>
    </x:row>
    <x:row r="7" ht="38" customHeight="1">
      <x:c r="A7" s="3" t="str">
        <x:v>Tržby 2023</x:v>
      </x:c>
      <x:c r="B7" s="3" t="str">
        <x:v>C-S01</x:v>
      </x:c>
      <x:c r="C7" s="18" t="n">
        <x:v>104</x:v>
      </x:c>
      <x:c r="D7" s="24" t="n">
        <x:v>104</x:v>
      </x:c>
      <x:c r="E7" s="3" t="str">
        <x:v>mil. Kč</x:v>
      </x:c>
      <x:c r="F7" s="3" t="str">
        <x:v>Tabulka 1; modelový rok 2023</x:v>
      </x:c>
      <x:c r="G7" s="2"/>
      <x:c r="H7" s="2"/>
    </x:row>
    <x:row r="8" ht="38" customHeight="1">
      <x:c r="A8" s="3" t="str">
        <x:v>EBITDA 2023, vykázaná</x:v>
      </x:c>
      <x:c r="B8" s="3" t="str">
        <x:v>C-S01</x:v>
      </x:c>
      <x:c r="C8" s="18" t="n">
        <x:v>9.2</x:v>
      </x:c>
      <x:c r="D8" s="24" t="n">
        <x:v>9.2</x:v>
      </x:c>
      <x:c r="E8" s="3" t="str">
        <x:v>mil. Kč</x:v>
      </x:c>
      <x:c r="F8" s="3" t="str">
        <x:v>Tabulka 1; modelový rok 2023</x:v>
      </x:c>
      <x:c r="G8" s="2"/>
      <x:c r="H8" s="2"/>
    </x:row>
    <x:row r="9" ht="46" customHeight="1">
      <x:c r="A9" s="3" t="str">
        <x:v>Úprava EBITDA 2023, se znaménkem</x:v>
      </x:c>
      <x:c r="B9" s="3" t="str">
        <x:v>C-S01</x:v>
      </x:c>
      <x:c r="C9" s="18" t="n">
        <x:v>0</x:v>
      </x:c>
      <x:c r="D9" s="24" t="n">
        <x:v>0</x:v>
      </x:c>
      <x:c r="E9" s="3" t="str">
        <x:v>mil. Kč</x:v>
      </x:c>
      <x:c r="F9" s="3" t="str">
        <x:v>Model neuvádí jednorázové úpravy; explicitní modelová nula, ne důkaz úplnosti.</x:v>
      </x:c>
      <x:c r="G9" s="2"/>
      <x:c r="H9" s="2"/>
    </x:row>
    <x:row r="10" ht="38" customHeight="1">
      <x:c r="A10" s="3" t="str">
        <x:v>Tržby 2024</x:v>
      </x:c>
      <x:c r="B10" s="3" t="str">
        <x:v>C-S01</x:v>
      </x:c>
      <x:c r="C10" s="18" t="n">
        <x:v>112</x:v>
      </x:c>
      <x:c r="D10" s="24" t="n">
        <x:v>112</x:v>
      </x:c>
      <x:c r="E10" s="3" t="str">
        <x:v>mil. Kč</x:v>
      </x:c>
      <x:c r="F10" s="3" t="str">
        <x:v>Tabulka 1; modelový rok 2024</x:v>
      </x:c>
      <x:c r="G10" s="2"/>
      <x:c r="H10" s="2"/>
    </x:row>
    <x:row r="11" ht="38" customHeight="1">
      <x:c r="A11" s="3" t="str">
        <x:v>EBITDA 2024, vykázaná</x:v>
      </x:c>
      <x:c r="B11" s="3" t="str">
        <x:v>C-S01</x:v>
      </x:c>
      <x:c r="C11" s="18" t="n">
        <x:v>10.5</x:v>
      </x:c>
      <x:c r="D11" s="24" t="n">
        <x:v>10.5</x:v>
      </x:c>
      <x:c r="E11" s="3" t="str">
        <x:v>mil. Kč</x:v>
      </x:c>
      <x:c r="F11" s="3" t="str">
        <x:v>Tabulka 1; modelový rok 2024</x:v>
      </x:c>
      <x:c r="G11" s="2"/>
      <x:c r="H11" s="2"/>
    </x:row>
    <x:row r="12" ht="46" customHeight="1">
      <x:c r="A12" s="3" t="str">
        <x:v>Úprava EBITDA 2024, se znaménkem</x:v>
      </x:c>
      <x:c r="B12" s="3" t="str">
        <x:v>C-S01</x:v>
      </x:c>
      <x:c r="C12" s="18" t="n">
        <x:v>0</x:v>
      </x:c>
      <x:c r="D12" s="24" t="n">
        <x:v>0</x:v>
      </x:c>
      <x:c r="E12" s="3" t="str">
        <x:v>mil. Kč</x:v>
      </x:c>
      <x:c r="F12" s="3" t="str">
        <x:v>Model neuvádí jednorázové úpravy; explicitní modelová nula, ne důkaz úplnosti.</x:v>
      </x:c>
      <x:c r="G12" s="2"/>
      <x:c r="H12" s="2"/>
    </x:row>
    <x:row r="13" ht="38" customHeight="1">
      <x:c r="A13" s="3" t="str">
        <x:v>Tržby 2025</x:v>
      </x:c>
      <x:c r="B13" s="3" t="str">
        <x:v>C-S01</x:v>
      </x:c>
      <x:c r="C13" s="18" t="n">
        <x:v>120</x:v>
      </x:c>
      <x:c r="D13" s="24" t="n">
        <x:v>120</x:v>
      </x:c>
      <x:c r="E13" s="3" t="str">
        <x:v>mil. Kč</x:v>
      </x:c>
      <x:c r="F13" s="3" t="str">
        <x:v>Tabulka 1; modelový rok 2025</x:v>
      </x:c>
      <x:c r="G13" s="2"/>
      <x:c r="H13" s="2"/>
    </x:row>
    <x:row r="14" ht="38" customHeight="1">
      <x:c r="A14" s="3" t="str">
        <x:v>EBITDA 2025, vykázaná</x:v>
      </x:c>
      <x:c r="B14" s="3" t="str">
        <x:v>C-S01</x:v>
      </x:c>
      <x:c r="C14" s="18" t="n">
        <x:v>12</x:v>
      </x:c>
      <x:c r="D14" s="24" t="n">
        <x:v>12</x:v>
      </x:c>
      <x:c r="E14" s="3" t="str">
        <x:v>mil. Kč</x:v>
      </x:c>
      <x:c r="F14" s="3" t="str">
        <x:v>Tabulka 1; zahrnuje čistý výnos C-S02.</x:v>
      </x:c>
      <x:c r="G14" s="2"/>
      <x:c r="H14" s="2"/>
    </x:row>
    <x:row r="15" ht="38" customHeight="1">
      <x:c r="A15" s="3" t="str">
        <x:v>Výnos z prodeje stroje</x:v>
      </x:c>
      <x:c r="B15" s="3" t="str">
        <x:v>C-S02</x:v>
      </x:c>
      <x:c r="C15" s="18" t="n">
        <x:v>3</x:v>
      </x:c>
      <x:c r="D15" s="24" t="n">
        <x:v>3</x:v>
      </x:c>
      <x:c r="E15" s="3" t="str">
        <x:v>mil. Kč</x:v>
      </x:c>
      <x:c r="F15" s="3" t="str">
        <x:v>Řádek L01; hrubý výnos. Upravená EBITDA odečítá pouze čistý zisk.</x:v>
      </x:c>
      <x:c r="G15" s="2"/>
      <x:c r="H15" s="2"/>
    </x:row>
    <x:row r="16" ht="38" customHeight="1">
      <x:c r="A16" s="3" t="str">
        <x:v>Zůstatková hodnota stroje</x:v>
      </x:c>
      <x:c r="B16" s="3" t="str">
        <x:v>C-S02</x:v>
      </x:c>
      <x:c r="C16" s="18" t="n">
        <x:v>1</x:v>
      </x:c>
      <x:c r="D16" s="24" t="n">
        <x:v>1</x:v>
      </x:c>
      <x:c r="E16" s="3" t="str">
        <x:v>mil. Kč</x:v>
      </x:c>
      <x:c r="F16" s="3" t="str">
        <x:v>Řádek L02; náklad při vyřazení téhož stroje.</x:v>
      </x:c>
      <x:c r="G16" s="2"/>
      <x:c r="H16" s="2"/>
    </x:row>
    <x:row r="17" ht="38" customHeight="1">
      <x:c r="A17" s="3" t="str">
        <x:v>Bankovní dluh</x:v>
      </x:c>
      <x:c r="B17" s="3" t="str">
        <x:v>C-S03</x:v>
      </x:c>
      <x:c r="C17" s="18" t="n">
        <x:v>22</x:v>
      </x:c>
      <x:c r="D17" s="24" t="n">
        <x:v>22</x:v>
      </x:c>
      <x:c r="E17" s="3" t="str">
        <x:v>mil. Kč</x:v>
      </x:c>
      <x:c r="F17" s="3" t="str">
        <x:v>Oddíl 2; úplný dluhový seznam chybí.</x:v>
      </x:c>
      <x:c r="G17" s="2"/>
      <x:c r="H17" s="2"/>
    </x:row>
    <x:row r="18" ht="38" customHeight="1">
      <x:c r="A18" s="3" t="str">
        <x:v>Hotovost</x:v>
      </x:c>
      <x:c r="B18" s="3" t="str">
        <x:v>C-S03</x:v>
      </x:c>
      <x:c r="C18" s="18" t="n">
        <x:v>4</x:v>
      </x:c>
      <x:c r="D18" s="24" t="n">
        <x:v>4</x:v>
      </x:c>
      <x:c r="E18" s="3" t="str">
        <x:v>mil. Kč</x:v>
      </x:c>
      <x:c r="F18" s="3" t="str">
        <x:v>Oddíl 2; použitelnost a omezení hotovosti nepotvrzeny.</x:v>
      </x:c>
      <x:c r="G18" s="2"/>
      <x:c r="H18" s="2"/>
    </x:row>
    <x:row r="19" ht="38" customHeight="1">
      <x:c r="A19" s="3" t="str">
        <x:v>Modelový násobek</x:v>
      </x:c>
      <x:c r="B19" s="3" t="str">
        <x:v>C-S04</x:v>
      </x:c>
      <x:c r="C19" s="20" t="n">
        <x:v>6</x:v>
      </x:c>
      <x:c r="D19" s="25" t="n">
        <x:v>6</x:v>
      </x:c>
      <x:c r="E19" s="3" t="str">
        <x:v>×</x:v>
      </x:c>
      <x:c r="F19" s="3" t="str">
        <x:v>Oddíl 1; hypotetické pravidlo kupujícího, není tržní benchmark.</x:v>
      </x:c>
      <x:c r="G19" s="2"/>
      <x:c r="H19" s="2"/>
    </x:row>
    <x:row r="20" ht="38" customHeight="1">
      <x:c r="A20" s="3" t="str">
        <x:v>Podíl hlavního zákazníka</x:v>
      </x:c>
      <x:c r="B20" s="3" t="str">
        <x:v>C-S01</x:v>
      </x:c>
      <x:c r="C20" s="22" t="n">
        <x:v>0.35</x:v>
      </x:c>
      <x:c r="D20" s="26" t="n">
        <x:v>0.35</x:v>
      </x:c>
      <x:c r="E20" s="3" t="str">
        <x:v>%</x:v>
      </x:c>
      <x:c r="F20" s="3" t="str">
        <x:v>Oddíl 2; tržby, nikoli zákaznická marže.</x:v>
      </x:c>
      <x:c r="G20" s="2"/>
      <x:c r="H20" s="2"/>
    </x:row>
    <x:row r="21" ht="38" customHeight="1">
      <x:c r="A21" s="3" t="str">
        <x:v>Podíl Vlastníka A</x:v>
      </x:c>
      <x:c r="B21" s="3" t="str">
        <x:v>C-S03</x:v>
      </x:c>
      <x:c r="C21" s="22" t="n">
        <x:v>0.6</x:v>
      </x:c>
      <x:c r="D21" s="26" t="n">
        <x:v>0.6</x:v>
      </x:c>
      <x:c r="E21" s="3" t="str">
        <x:v>%</x:v>
      </x:c>
      <x:c r="F21" s="3" t="str">
        <x:v>Oddíl 1; podíl neprokazuje podpisové oprávnění.</x:v>
      </x:c>
      <x:c r="G21" s="2"/>
      <x:c r="H21" s="2"/>
    </x:row>
    <x:row r="22" ht="38" customHeight="1">
      <x:c r="A22" s="3" t="str">
        <x:v>Podíl Vlastníka B</x:v>
      </x:c>
      <x:c r="B22" s="3" t="str">
        <x:v>C-S03</x:v>
      </x:c>
      <x:c r="C22" s="22" t="n">
        <x:v>0.4</x:v>
      </x:c>
      <x:c r="D22" s="26" t="n">
        <x:v>0.4</x:v>
      </x:c>
      <x:c r="E22" s="3" t="str">
        <x:v>%</x:v>
      </x:c>
      <x:c r="F22" s="3" t="str">
        <x:v>Oddíl 1; ochota prodat nepotvrzena.</x:v>
      </x:c>
      <x:c r="G22" s="2"/>
      <x:c r="H22" s="2"/>
    </x:row>
    <x:row r="23" ht="46" customHeight="1">
      <x:c r="A23" s="3" t="str">
        <x:v>Další dluhové položky, odpočet</x:v>
      </x:c>
      <x:c r="B23" s="3" t="str">
        <x:v>C-S03</x:v>
      </x:c>
      <x:c r="C23" s="18"/>
      <x:c r="D23" s="24"/>
      <x:c r="E23" s="3" t="str">
        <x:v>mil. Kč</x:v>
      </x:c>
      <x:c r="F23" s="3" t="str">
        <x:v>Chybí úplný seznam leasingů a dalších dluhových položek. Prázdné není nula.</x:v>
      </x:c>
      <x:c r="G23" s="2"/>
      <x:c r="H23" s="2"/>
    </x:row>
    <x:row r="24" ht="46" customHeight="1">
      <x:c r="A24" s="3" t="str">
        <x:v>Úprava pracovního kapitálu, +/−</x:v>
      </x:c>
      <x:c r="B24" s="3" t="str">
        <x:v>C-S03</x:v>
      </x:c>
      <x:c r="C24" s="18"/>
      <x:c r="D24" s="24"/>
      <x:c r="E24" s="3" t="str">
        <x:v>mil. Kč</x:v>
      </x:c>
      <x:c r="F24" s="3" t="str">
        <x:v>Chybí dohodnutý cíl i podklad pro cenovou úpravu. Prázdné není nula.</x:v>
      </x:c>
      <x:c r="G24" s="2"/>
      <x:c r="H24" s="2"/>
    </x:row>
    <x:row r="25" ht="46" customHeight="1">
      <x:c r="A25" s="3" t="str">
        <x:v>Transakční náklady, odpočet</x:v>
      </x:c>
      <x:c r="B25" s="3" t="str">
        <x:v>C-S04</x:v>
      </x:c>
      <x:c r="C25" s="18"/>
      <x:c r="D25" s="24"/>
      <x:c r="E25" s="3" t="str">
        <x:v>mil. Kč</x:v>
      </x:c>
      <x:c r="F25" s="3" t="str">
        <x:v>Model částku neuvádí. Prázdné není nula.</x:v>
      </x:c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8" customHeight="1">
      <x:c r="A27" s="27" t="str">
        <x:v>Prázdné položky 23–25 nejsou nulové. Zjednodušený modelový můstek je zobrazen odděleně; úplná cenová úprava čeká na doplnění všech tří položek.</x:v>
      </x:c>
      <x:c r="B27" s="27"/>
      <x:c r="C27" s="27"/>
      <x:c r="D27" s="27"/>
      <x:c r="E27" s="27"/>
      <x:c r="F27" s="27"/>
      <x:c r="G27" s="2"/>
      <x:c r="H27" s="2"/>
    </x:row>
    <x:row r="28" ht="28" customHeight="1">
      <x:c r="A28" s="27"/>
      <x:c r="B28" s="27"/>
      <x:c r="C28" s="27"/>
      <x:c r="D28" s="27"/>
      <x:c r="E28" s="27"/>
      <x:c r="F28" s="27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30" customHeight="1">
      <x:c r="A30" s="28" t="str">
        <x:v>Původní syntetické výňatky — nemění se s pracovními vstupy</x:v>
      </x:c>
      <x:c r="B30" s="28"/>
      <x:c r="C30" s="28"/>
      <x:c r="D30" s="28"/>
      <x:c r="E30" s="28"/>
      <x:c r="F30" s="28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30" customHeight="1">
      <x:c r="A32" s="29" t="str">
        <x:v>C-S01 — Modelové hospodaření a zákazníci</x:v>
      </x:c>
      <x:c r="B32" s="29"/>
      <x:c r="C32" s="29"/>
      <x:c r="D32" s="29"/>
      <x:c r="E32" s="31" t="n">
        <x:v>46266</x:v>
      </x:c>
      <x:c r="F32" s="29" t="str">
        <x:v>Tabulka 1 a oddíl 2</x:v>
      </x:c>
      <x:c r="G32" s="2"/>
      <x:c r="H32" s="2"/>
    </x:row>
    <x:row r="33" ht="30" customHeight="1">
      <x:c r="A33" s="3" t="str">
        <x:v>Syntetický dokument. Firma A; částky v mil. Kč. Rok 2023: tržby 104, EBITDA 9,2. Rok 2024: tržby 112, EBITDA 10,5. Rok 2025: tržby 120, EBITDA 12. V letech 2023 a 2024 nejsou v modelu uvedeny jednorázové úpravy. EBITDA 2025 zahrnuje čistý výnos z prodeje stroje dle C-S02. Největší zákazník má v roce 2025 podíl 35 % tržeb. Smlouva, zákaznická marže a podmínky ukončení nejsou přiloženy.</x:v>
      </x:c>
      <x:c r="B33" s="3"/>
      <x:c r="C33" s="3"/>
      <x:c r="D33" s="3"/>
      <x:c r="E33" s="3"/>
      <x:c r="F33" s="3"/>
      <x:c r="G33" s="2"/>
      <x:c r="H33" s="2"/>
    </x:row>
    <x:row r="34" ht="30" customHeight="1">
      <x:c r="A34" s="3"/>
      <x:c r="B34" s="3"/>
      <x:c r="C34" s="3"/>
      <x:c r="D34" s="3"/>
      <x:c r="E34" s="3"/>
      <x:c r="F34" s="3"/>
      <x:c r="G34" s="2"/>
      <x:c r="H34" s="2"/>
    </x:row>
    <x:row r="35" ht="30" customHeight="1">
      <x:c r="A35" s="3"/>
      <x:c r="B35" s="3"/>
      <x:c r="C35" s="3"/>
      <x:c r="D35" s="3"/>
      <x:c r="E35" s="3"/>
      <x:c r="F35" s="3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30" customHeight="1">
      <x:c r="A38" s="29" t="str">
        <x:v>C-S02 — Modelový účetní detail jednorázové položky</x:v>
      </x:c>
      <x:c r="B38" s="29"/>
      <x:c r="C38" s="29"/>
      <x:c r="D38" s="29"/>
      <x:c r="E38" s="31" t="n">
        <x:v>46266</x:v>
      </x:c>
      <x:c r="F38" s="29" t="str">
        <x:v>Řádky L01–L02</x:v>
      </x:c>
      <x:c r="G38" s="2"/>
      <x:c r="H38" s="2"/>
    </x:row>
    <x:row r="39" ht="30" customHeight="1">
      <x:c r="A39" s="3" t="str">
        <x:v>Syntetický dokument. Účetní detail za modelový rok 2025: L01, prodej vyřazeného stroje, výnos 3 mil. Kč. L02, vyřazení stejného stroje, zůstatková hodnota v nákladech 1 mil. Kč. Čistý výnos 2 mil. Kč je podle modelového manažerského přehledu zahrnut ve vykázané EBITDA 12 mil. Kč. Prodej není součástí běžné výroby komponentů. Tento model nezahrnuje jinou úpravu EBITDA ani náhradní investici za stroj.</x:v>
      </x:c>
      <x:c r="B39" s="3"/>
      <x:c r="C39" s="3"/>
      <x:c r="D39" s="3"/>
      <x:c r="E39" s="3"/>
      <x:c r="F39" s="3"/>
      <x:c r="G39" s="2"/>
      <x:c r="H39" s="2"/>
    </x:row>
    <x:row r="40" ht="30" customHeight="1">
      <x:c r="A40" s="3"/>
      <x:c r="B40" s="3"/>
      <x:c r="C40" s="3"/>
      <x:c r="D40" s="3"/>
      <x:c r="E40" s="3"/>
      <x:c r="F40" s="3"/>
      <x:c r="G40" s="2"/>
      <x:c r="H40" s="2"/>
    </x:row>
    <x:row r="41" ht="30" customHeight="1">
      <x:c r="A41" s="3"/>
      <x:c r="B41" s="3"/>
      <x:c r="C41" s="3"/>
      <x:c r="D41" s="3"/>
      <x:c r="E41" s="3"/>
      <x:c r="F41" s="3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30" customHeight="1">
      <x:c r="A44" s="29" t="str">
        <x:v>C-S03 — Modelový profil vlastníků a financování</x:v>
      </x:c>
      <x:c r="B44" s="29"/>
      <x:c r="C44" s="29"/>
      <x:c r="D44" s="29"/>
      <x:c r="E44" s="31" t="n">
        <x:v>46266</x:v>
      </x:c>
      <x:c r="F44" s="29" t="str">
        <x:v>Oddíly 1–2</x:v>
      </x:c>
      <x:c r="G44" s="2"/>
      <x:c r="H44" s="2"/>
    </x:row>
    <x:row r="45" ht="30" customHeight="1">
      <x:c r="A45" s="3" t="str">
        <x:v>Syntetický dokument. Vlastník A: podíl 60 %; Vlastník B: 40 %. Modelové zadání požaduje společné zapojení obou do transakčního jednání. Dokument není rejstříkový výpis a neprokazuje oprávnění podepsat prodej. Bankovní dluh 22 mil. Kč, hotovost 4 mil. Kč. Úplný přehled leasingů, dalších dluhových položek a cílového pracovního kapitálu chybí. Ochota vlastníků prodat nebyla potvrzena a žádný kontakt neproběhl.</x:v>
      </x:c>
      <x:c r="B45" s="3"/>
      <x:c r="C45" s="3"/>
      <x:c r="D45" s="3"/>
      <x:c r="E45" s="3"/>
      <x:c r="F45" s="3"/>
      <x:c r="G45" s="2"/>
      <x:c r="H45" s="2"/>
    </x:row>
    <x:row r="46" ht="30" customHeight="1">
      <x:c r="A46" s="3"/>
      <x:c r="B46" s="3"/>
      <x:c r="C46" s="3"/>
      <x:c r="D46" s="3"/>
      <x:c r="E46" s="3"/>
      <x:c r="F46" s="3"/>
      <x:c r="G46" s="2"/>
      <x:c r="H46" s="2"/>
    </x:row>
    <x:row r="47" ht="30" customHeight="1">
      <x:c r="A47" s="3"/>
      <x:c r="B47" s="3"/>
      <x:c r="C47" s="3"/>
      <x:c r="D47" s="3"/>
      <x:c r="E47" s="3"/>
      <x:c r="F47" s="3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30" customHeight="1">
      <x:c r="A50" s="29" t="str">
        <x:v>C-S04 — Modelové pravidlo kupujícího a cenový můstek</x:v>
      </x:c>
      <x:c r="B50" s="29"/>
      <x:c r="C50" s="29"/>
      <x:c r="D50" s="29"/>
      <x:c r="E50" s="31" t="n">
        <x:v>46266</x:v>
      </x:c>
      <x:c r="F50" s="29" t="str">
        <x:v>Oddíly 1–2</x:v>
      </x:c>
      <x:c r="G50" s="2"/>
      <x:c r="H50" s="2"/>
    </x:row>
    <x:row r="51" ht="30" customHeight="1">
      <x:c r="A51" s="3" t="str">
        <x:v>Syntetický dokument. Modelový kupující používá limit 6,0× upravené EBITDA. Násobek není odvozen z trhu. Vstupy z C-S01 až C-S03: vykázaná EBITDA 12, jednorázová úprava −2, upravená EBITDA 10, čistý dluh 22 − 4 = 18 mil. Kč. Před úpravou: hodnota podniku 72 a podílů 54. Po úpravě: hodnota podniku 60 a podílů 42. Pracovní kapitál, další cenové položky a náklady transakce se řeší zvlášť. Nejde o nabídku ceny.</x:v>
      </x:c>
      <x:c r="B51" s="3"/>
      <x:c r="C51" s="3"/>
      <x:c r="D51" s="3"/>
      <x:c r="E51" s="3"/>
      <x:c r="F51" s="3"/>
      <x:c r="G51" s="2"/>
      <x:c r="H51" s="2"/>
    </x:row>
    <x:row r="52" ht="30" customHeight="1">
      <x:c r="A52" s="3"/>
      <x:c r="B52" s="3"/>
      <x:c r="C52" s="3"/>
      <x:c r="D52" s="3"/>
      <x:c r="E52" s="3"/>
      <x:c r="F52" s="3"/>
      <x:c r="G52" s="2"/>
      <x:c r="H52" s="2"/>
    </x:row>
    <x:row r="53" ht="30" customHeight="1">
      <x:c r="A53" s="3"/>
      <x:c r="B53" s="3"/>
      <x:c r="C53" s="3"/>
      <x:c r="D53" s="3"/>
      <x:c r="E53" s="3"/>
      <x:c r="F53" s="3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3" t="str">
        <x:v>Původ: corporate-cases.json / company. SHA-256: 477e91f74d03ab90d56385fefafb6fd4207ff6b2ad65748a3caa814c68d8cd0d. Datum zdrojových dokumentů: 2026-09-01.</x:v>
      </x:c>
      <x:c r="B57" s="3"/>
      <x:c r="C57" s="3"/>
      <x:c r="D57" s="3"/>
      <x:c r="E57" s="3"/>
      <x:c r="F57" s="3"/>
      <x:c r="G57" s="2"/>
      <x:c r="H57" s="2"/>
    </x:row>
    <x:row r="58" ht="28" customHeight="1">
      <x:c r="A58" s="3"/>
      <x:c r="B58" s="3"/>
      <x:c r="C58" s="3"/>
      <x:c r="D58" s="3"/>
      <x:c r="E58" s="3"/>
      <x:c r="F58" s="3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6" customHeight="1">
      <x:c r="A60" s="3" t="str">
        <x:v>Číselné pracovní vstupy musí být vyplněné. Tržby, hrubý výnos, zůstatková hodnota, dluh a hotovost nesmějí být záporné. Násobek musí být kladný; podíly v rozsahu 0–100 %. Nula je skutečná číselná hodnota.</x:v>
      </x:c>
      <x:c r="B60" s="3"/>
      <x:c r="C60" s="3"/>
      <x:c r="D60" s="3"/>
      <x:c r="E60" s="3"/>
      <x:c r="F60" s="3"/>
      <x:c r="G60" s="2"/>
      <x:c r="H60" s="2"/>
    </x:row>
    <x:row r="61" ht="26" customHeight="1">
      <x:c r="A61" s="3"/>
      <x:c r="B61" s="3"/>
      <x:c r="C61" s="3"/>
      <x:c r="D61" s="3"/>
      <x:c r="E61" s="3"/>
      <x:c r="F61" s="3"/>
      <x:c r="G61" s="2"/>
      <x:c r="H61" s="2"/>
    </x:row>
    <x:row r="62" ht="26" customHeight="1">
      <x:c r="A62" s="3"/>
      <x:c r="B62" s="3"/>
      <x:c r="C62" s="3"/>
      <x:c r="D62" s="3"/>
      <x:c r="E62" s="3"/>
      <x:c r="F62" s="3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</x:sheetData>
  <x:mergeCells>
    <x:mergeCell ref="A1:F1"/>
    <x:mergeCell ref="A2:F2"/>
    <x:mergeCell ref="A3:F4"/>
    <x:mergeCell ref="A27:F28"/>
    <x:mergeCell ref="A30:F30"/>
    <x:mergeCell ref="A32:D32"/>
    <x:mergeCell ref="A33:F35"/>
    <x:mergeCell ref="A38:D38"/>
    <x:mergeCell ref="A39:F41"/>
    <x:mergeCell ref="A44:D44"/>
    <x:mergeCell ref="A45:F47"/>
    <x:mergeCell ref="A50:D50"/>
    <x:mergeCell ref="A51:F53"/>
    <x:mergeCell ref="A57:F58"/>
    <x:mergeCell ref="A60:F62"/>
  </x:mergeCells>
  <x:conditionalFormatting sqref="A1:F62">
    <x:cfRule type="containsText" dxfId="9" priority="1" operator="containsText" text="Neplatný vstup"/>
    <x:cfRule type="containsText" dxfId="10" priority="2" operator="containsText" text="Chybí vstup"/>
    <x:cfRule type="containsText" dxfId="11" priority="3" operator="containsText" text="Aritmetický rozdíl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CDD4D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8.75" hidden="0" customWidth="1"/>
    <x:col min="2" max="2" width="21.8799991607666" hidden="0" customWidth="1"/>
    <x:col min="3" max="3" width="22.5" hidden="0" customWidth="1"/>
    <x:col min="4" max="4" width="15.630000114440918" hidden="0" customWidth="1"/>
    <x:col min="5" max="5" width="23.1299991607666" hidden="0" customWidth="1"/>
    <x:col min="6" max="6" width="23.1299991607666" hidden="0" customWidth="1"/>
  </x:cols>
  <x:sheetData>
    <x:row r="1" ht="30" customHeight="1">
      <x:c r="A1" s="4" t="str">
        <x:v>Záznam přípravy a kontroly</x:v>
      </x:c>
      <x:c r="B1" s="3"/>
      <x:c r="C1" s="3"/>
      <x:c r="D1" s="3"/>
      <x:c r="E1" s="3"/>
      <x:c r="F1" s="3"/>
      <x:c r="G1" s="2"/>
      <x:c r="H1" s="2"/>
    </x:row>
    <x:row r="2" ht="30" customHeight="1">
      <x:c r="A2" s="5" t="str">
        <x:v>Fiktivní případ. Syntetické podklady. Částky v mil. Kč; podíly v %. Žádná skutečná firma ani nabídka.</x:v>
      </x:c>
      <x:c r="B2" s="5"/>
      <x:c r="C2" s="5"/>
      <x:c r="D2" s="5"/>
      <x:c r="E2" s="5"/>
      <x:c r="F2" s="5"/>
      <x:c r="G2" s="2"/>
      <x:c r="H2" s="2"/>
    </x:row>
    <x:row r="3" ht="28" customHeight="1">
      <x:c r="A3" s="3" t="str">
        <x:v>Pracovní kontrola není odborné schválení. Automatické řádky kontrolují aritmetiku; nenahrazují doklady, nezávislý přezkum ani schválení ceny.</x:v>
      </x:c>
      <x:c r="B3" s="3"/>
      <x:c r="C3" s="3"/>
      <x:c r="D3" s="3"/>
      <x:c r="E3" s="3"/>
      <x:c r="F3" s="3"/>
      <x:c r="G3" s="2"/>
      <x:c r="H3" s="2"/>
    </x:row>
    <x:row r="4" ht="28" customHeight="1">
      <x:c r="A4" s="3"/>
      <x:c r="B4" s="3"/>
      <x:c r="C4" s="3"/>
      <x:c r="D4" s="3"/>
      <x:c r="E4" s="3"/>
      <x:c r="F4" s="3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Zpracoval(a) — jméno</x:v>
      </x:c>
      <x:c r="B6" s="49"/>
      <x:c r="C6" s="49"/>
      <x:c r="D6" s="49"/>
      <x:c r="E6" s="49"/>
      <x:c r="F6" s="49"/>
      <x:c r="G6" s="2"/>
      <x:c r="H6" s="2"/>
    </x:row>
    <x:row r="7" ht="24" customHeight="1">
      <x:c r="A7" s="2" t="str">
        <x:v>Zkontroloval(a) — jméno</x:v>
      </x:c>
      <x:c r="B7" s="49"/>
      <x:c r="C7" s="49"/>
      <x:c r="D7" s="49"/>
      <x:c r="E7" s="49"/>
      <x:c r="F7" s="49"/>
      <x:c r="G7" s="2"/>
      <x:c r="H7" s="2"/>
    </x:row>
    <x:row r="8" ht="24" customHeight="1">
      <x:c r="A8" s="2" t="str">
        <x:v>Datum lidské kontroly</x:v>
      </x:c>
      <x:c r="B8" s="50"/>
      <x:c r="C8" s="49"/>
      <x:c r="D8" s="49"/>
      <x:c r="E8" s="49"/>
      <x:c r="F8" s="49"/>
      <x:c r="G8" s="2"/>
      <x:c r="H8" s="2"/>
    </x:row>
    <x:row r="9" ht="24" customHeight="1">
      <x:c r="A9" s="2" t="str">
        <x:v>Verze pracovního souboru</x:v>
      </x:c>
      <x:c r="B9" s="49" t="str">
        <x:v>v1.0</x:v>
      </x:c>
      <x:c r="C9" s="49"/>
      <x:c r="D9" s="49"/>
      <x:c r="E9" s="49"/>
      <x:c r="F9" s="49"/>
      <x:c r="G9" s="2"/>
      <x:c r="H9" s="2"/>
    </x:row>
    <x:row r="10" ht="24" customHeight="1">
      <x:c r="A10" s="2" t="str">
        <x:v>Stav lidské kontroly</x:v>
      </x:c>
      <x:c r="B10" s="49" t="str">
        <x:v>Nezkontrolováno</x:v>
      </x:c>
      <x:c r="C10" s="49"/>
      <x:c r="D10" s="49"/>
      <x:c r="E10" s="49"/>
      <x:c r="F10" s="49"/>
      <x:c r="G10" s="2"/>
      <x:c r="H10" s="2"/>
    </x:row>
    <x:row r="11" ht="44" customHeight="1">
      <x:c r="A11" s="2" t="str">
        <x:v>Rozsah / poznámka kontrolujícího</x:v>
      </x:c>
      <x:c r="B11" s="49"/>
      <x:c r="C11" s="49"/>
      <x:c r="D11" s="49"/>
      <x:c r="E11" s="49"/>
      <x:c r="F11" s="49"/>
      <x:c r="G11" s="2"/>
      <x:c r="H11" s="2"/>
    </x:row>
    <x:row r="12" ht="24" customHeight="1">
      <x:c r="A12" s="2" t="str">
        <x:v>Výsledek / rozhodnutí kontrolujícího</x:v>
      </x:c>
      <x:c r="B12" s="49" t="str">
        <x:v>Nezkontrolováno</x:v>
      </x:c>
      <x:c r="C12" s="49"/>
      <x:c r="D12" s="49"/>
      <x:c r="E12" s="49"/>
      <x:c r="F12" s="49"/>
      <x:c r="G12" s="2"/>
      <x:c r="H12" s="2"/>
    </x:row>
    <x:row r="13" ht="30" customHeight="1">
      <x:c r="A13" s="3" t="str">
        <x:v>Schválení vyžaduje skutečné rozhodnutí kontrolujícího pro uvedenou verzi a rozsah. Vyplněné jméno či datum samo o sobě není schválení.</x:v>
      </x:c>
      <x:c r="B13" s="3"/>
      <x:c r="C13" s="3"/>
      <x:c r="D13" s="3"/>
      <x:c r="E13" s="3"/>
      <x:c r="F13" s="3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30" customHeight="1">
      <x:c r="A15" s="9" t="str">
        <x:v>Automatická aritmetická kontrola</x:v>
      </x:c>
      <x:c r="B15" s="9" t="str">
        <x:v>Výsledek</x:v>
      </x:c>
      <x:c r="C15" s="9" t="str">
        <x:v>Rozsah</x:v>
      </x:c>
      <x:c r="D15" s="9" t="str"/>
      <x:c r="E15" s="9" t="str"/>
      <x:c r="F15" s="9" t="str"/>
      <x:c r="G15" s="2"/>
      <x:c r="H15" s="2"/>
    </x:row>
    <x:row r="16" ht="46" customHeight="1">
      <x:c r="A16" s="3" t="str">
        <x:v>Čistý výnos z prodeje: výnos − zůstatková hodnota</x:v>
      </x:c>
      <x:c r="B16" s="40" t="str">
        <x:f>IF(AND(ISNUMBER('Analýza'!D17),ISNUMBER('Zdroje'!C15),ISNUMBER('Zdroje'!C16)),IF(ABS('Analýza'!D17-('Zdroje'!C15-'Zdroje'!C16))&lt;0.000000001,"Aritmeticky souhlasí","Aritmetický rozdíl"),"Zkontrolovat vstupy")</x:f>
        <x:v>Aritmeticky souhlasí</x:v>
      </x:c>
      <x:c r="C16" s="3" t="str">
        <x:v>Pouze aritmetika aktuálních pracovních vstupů.</x:v>
      </x:c>
      <x:c r="D16" s="3"/>
      <x:c r="E16" s="3"/>
      <x:c r="F16" s="3"/>
      <x:c r="G16" s="2"/>
      <x:c r="H16" s="2"/>
    </x:row>
    <x:row r="17" ht="46" customHeight="1">
      <x:c r="A17" s="3" t="str">
        <x:v>Upravená EBITDA: vykázaná + úprava</x:v>
      </x:c>
      <x:c r="B17" s="40" t="str">
        <x:f>IF(AND(ISNUMBER('Analýza'!D10),ISNUMBER('Zdroje'!C14),ISNUMBER('Zdroje'!C15),ISNUMBER('Zdroje'!C16)),IF(ABS('Analýza'!D10-('Zdroje'!C14-'Zdroje'!C15+'Zdroje'!C16))&lt;0.000000001,"Aritmeticky souhlasí","Aritmetický rozdíl"),"Zkontrolovat vstupy")</x:f>
        <x:v>Aritmeticky souhlasí</x:v>
      </x:c>
      <x:c r="C17" s="3" t="str">
        <x:v>Pouze aritmetika aktuálních pracovních vstupů.</x:v>
      </x:c>
      <x:c r="D17" s="3"/>
      <x:c r="E17" s="3"/>
      <x:c r="F17" s="3"/>
      <x:c r="G17" s="2"/>
      <x:c r="H17" s="2"/>
    </x:row>
    <x:row r="18" ht="46" customHeight="1">
      <x:c r="A18" s="3" t="str">
        <x:v>EV: EBITDA × násobek, oba základy</x:v>
      </x:c>
      <x:c r="B18" s="40" t="str">
        <x:f>IF(AND(ISNUMBER('Analýza'!C25),ISNUMBER('Analýza'!D25),ISNUMBER('Zdroje'!C14),ISNUMBER('Zdroje'!C15),ISNUMBER('Zdroje'!C16),ISNUMBER('Zdroje'!C19)),IF(AND(ABS('Analýza'!C25-'Zdroje'!C14*'Zdroje'!C19)&lt;0.000000001,ABS('Analýza'!D25-('Zdroje'!C14-'Zdroje'!C15+'Zdroje'!C16)*'Zdroje'!C19)&lt;0.000000001),"Aritmeticky souhlasí","Aritmetický rozdíl"),"Zkontrolovat vstupy")</x:f>
        <x:v>Aritmeticky souhlasí</x:v>
      </x:c>
      <x:c r="C18" s="3" t="str">
        <x:v>Pouze aritmetika aktuálních pracovních vstupů.</x:v>
      </x:c>
      <x:c r="D18" s="3"/>
      <x:c r="E18" s="3"/>
      <x:c r="F18" s="3"/>
      <x:c r="G18" s="2"/>
      <x:c r="H18" s="2"/>
    </x:row>
    <x:row r="19" ht="46" customHeight="1">
      <x:c r="A19" s="3" t="str">
        <x:v>Čistý bankovní dluh: dluh − hotovost</x:v>
      </x:c>
      <x:c r="B19" s="40" t="str">
        <x:f>IF(AND(ISNUMBER('Analýza'!D28),ISNUMBER('Zdroje'!C17),ISNUMBER('Zdroje'!C18)),IF(ABS('Analýza'!D28-('Zdroje'!C17-'Zdroje'!C18))&lt;0.000000001,"Aritmeticky souhlasí","Aritmetický rozdíl"),"Zkontrolovat vstupy")</x:f>
        <x:v>Aritmeticky souhlasí</x:v>
      </x:c>
      <x:c r="C19" s="3" t="str">
        <x:v>Pouze aritmetika aktuálních pracovních vstupů.</x:v>
      </x:c>
      <x:c r="D19" s="3"/>
      <x:c r="E19" s="3"/>
      <x:c r="F19" s="3"/>
      <x:c r="G19" s="2"/>
      <x:c r="H19" s="2"/>
    </x:row>
    <x:row r="20" ht="46" customHeight="1">
      <x:c r="A20" s="3" t="str">
        <x:v>Podíly: EV − čistý bankovní dluh</x:v>
      </x:c>
      <x:c r="B20" s="40" t="str">
        <x:f>IF(AND(ISNUMBER('Analýza'!C29),ISNUMBER('Analýza'!D29),ISNUMBER('Analýza'!C25),ISNUMBER('Analýza'!D25),ISNUMBER('Zdroje'!C17),ISNUMBER('Zdroje'!C18)),IF(AND(ABS('Analýza'!C29-('Analýza'!C25-'Zdroje'!C17+'Zdroje'!C18))&lt;0.000000001,ABS('Analýza'!D29-('Analýza'!D25-'Zdroje'!C17+'Zdroje'!C18))&lt;0.000000001),"Aritmeticky souhlasí","Aritmetický rozdíl"),"Zkontrolovat vstupy")</x:f>
        <x:v>Aritmeticky souhlasí</x:v>
      </x:c>
      <x:c r="C20" s="3" t="str">
        <x:v>Pouze aritmetika aktuálních pracovních vstupů.</x:v>
      </x:c>
      <x:c r="D20" s="3"/>
      <x:c r="E20" s="3"/>
      <x:c r="F20" s="3"/>
      <x:c r="G20" s="2"/>
      <x:c r="H20" s="2"/>
    </x:row>
    <x:row r="21" ht="46" customHeight="1">
      <x:c r="A21" s="3" t="str">
        <x:v>Součet vlastnických podílů = 100 %</x:v>
      </x:c>
      <x:c r="B21" s="40" t="str">
        <x:f>IF(AND(ISNUMBER('Zdroje'!C21),ISNUMBER('Zdroje'!C22)),IF(ABS('Zdroje'!C21+'Zdroje'!C22-1)&lt;0.000000001,"Aritmeticky souhlasí","Aritmetický rozdíl"),"Zkontrolovat vstupy")</x:f>
        <x:v>Aritmeticky souhlasí</x:v>
      </x:c>
      <x:c r="C21" s="3" t="str">
        <x:v>Pouze součet podílů. Neověřuje vlastníky ani oprávnění.</x:v>
      </x:c>
      <x:c r="D21" s="3"/>
      <x:c r="E21" s="3"/>
      <x:c r="F21" s="3"/>
      <x:c r="G21" s="2"/>
      <x:c r="H21" s="2"/>
    </x:row>
    <x:row r="22" ht="46" customHeight="1">
      <x:c r="A22" s="3" t="str">
        <x:v>Povinné pracovní číselné vstupy (16)</x:v>
      </x:c>
      <x:c r="B22" s="40" t="str">
        <x:f>IF(COUNT('Zdroje'!C7:C22)=16,"16 číselných vstupů vyplněno","Zkontrolovat vstupy")</x:f>
        <x:v>16 číselných vstupů vyplněno</x:v>
      </x:c>
      <x:c r="C22" s="3" t="str">
        <x:v>Ověřuje jen vyplnění čísly. Platnost hodnot posuzují jednotlivé výpočty v Analýze.</x:v>
      </x:c>
      <x:c r="D22" s="3"/>
      <x:c r="E22" s="3"/>
      <x:c r="F22" s="3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30" customHeight="1">
      <x:c r="A25" s="28" t="str">
        <x:v>Lidský checklist — vyplnit po provedené práci</x:v>
      </x:c>
      <x:c r="B25" s="28"/>
      <x:c r="C25" s="28"/>
      <x:c r="D25" s="28"/>
      <x:c r="E25" s="28"/>
      <x:c r="F25" s="28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42" customHeight="1">
      <x:c r="A27" s="9" t="str">
        <x:v>Pracovní úkol</x:v>
      </x:c>
      <x:c r="B27" s="9" t="str">
        <x:v>Stav (editovat)</x:v>
      </x:c>
      <x:c r="C27" s="9" t="str">
        <x:v>Doklad / výsledek / výhrada (editovat)</x:v>
      </x:c>
      <x:c r="D27" s="9" t="str"/>
      <x:c r="E27" s="9" t="str"/>
      <x:c r="F27" s="9" t="str"/>
      <x:c r="G27" s="2"/>
      <x:c r="H27" s="2"/>
    </x:row>
    <x:row r="28" ht="43" customHeight="1">
      <x:c r="A28" s="3" t="str">
        <x:v>Doložit zařazení prodeje stroje do EBITDA a opakovatelnost</x:v>
      </x:c>
      <x:c r="B28" s="11" t="str">
        <x:v>Nezkontrolováno</x:v>
      </x:c>
      <x:c r="C28" s="11"/>
      <x:c r="D28" s="11"/>
      <x:c r="E28" s="11"/>
      <x:c r="F28" s="11"/>
      <x:c r="G28" s="2"/>
      <x:c r="H28" s="2"/>
    </x:row>
    <x:row r="29" ht="43" customHeight="1">
      <x:c r="A29" s="3" t="str">
        <x:v>Vysvětlit změnu marže doloženým rozpadem</x:v>
      </x:c>
      <x:c r="B29" s="11" t="str">
        <x:v>Nezkontrolováno</x:v>
      </x:c>
      <x:c r="C29" s="11"/>
      <x:c r="D29" s="11"/>
      <x:c r="E29" s="11"/>
      <x:c r="F29" s="11"/>
      <x:c r="G29" s="2"/>
      <x:c r="H29" s="2"/>
    </x:row>
    <x:row r="30" ht="43" customHeight="1">
      <x:c r="A30" s="3" t="str">
        <x:v>Potvrdit modelový násobek a vymezení cenového limitu</x:v>
      </x:c>
      <x:c r="B30" s="11" t="str">
        <x:v>Nezkontrolováno</x:v>
      </x:c>
      <x:c r="C30" s="11"/>
      <x:c r="D30" s="11"/>
      <x:c r="E30" s="11"/>
      <x:c r="F30" s="11"/>
      <x:c r="G30" s="2"/>
      <x:c r="H30" s="2"/>
    </x:row>
    <x:row r="31" ht="43" customHeight="1">
      <x:c r="A31" s="3" t="str">
        <x:v>Doplnit leasingy, další dluh, pracovní kapitál a náklady</x:v>
      </x:c>
      <x:c r="B31" s="11" t="str">
        <x:v>Nezkontrolováno</x:v>
      </x:c>
      <x:c r="C31" s="11"/>
      <x:c r="D31" s="11"/>
      <x:c r="E31" s="11"/>
      <x:c r="F31" s="11"/>
      <x:c r="G31" s="2"/>
      <x:c r="H31" s="2"/>
    </x:row>
    <x:row r="32" ht="43" customHeight="1">
      <x:c r="A32" s="3" t="str">
        <x:v>Doložit způsob jednání a souhlas obou vlastníků</x:v>
      </x:c>
      <x:c r="B32" s="11" t="str">
        <x:v>Nezkontrolováno</x:v>
      </x:c>
      <x:c r="C32" s="11"/>
      <x:c r="D32" s="11"/>
      <x:c r="E32" s="11"/>
      <x:c r="F32" s="11"/>
      <x:c r="G32" s="2"/>
      <x:c r="H32" s="2"/>
    </x:row>
    <x:row r="33" ht="43" customHeight="1">
      <x:c r="A33" s="3" t="str">
        <x:v>Doložit hlavního zákazníka, smlouvu a marži</x:v>
      </x:c>
      <x:c r="B33" s="11" t="str">
        <x:v>Nezkontrolováno</x:v>
      </x:c>
      <x:c r="C33" s="11"/>
      <x:c r="D33" s="11"/>
      <x:c r="E33" s="11"/>
      <x:c r="F33" s="11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30" customHeight="1">
      <x:c r="A37" s="9" t="str">
        <x:v>Datum</x:v>
      </x:c>
      <x:c r="B37" s="9" t="str">
        <x:v>Verze</x:v>
      </x:c>
      <x:c r="C37" s="9" t="str">
        <x:v>Provedená
změna</x:v>
      </x:c>
      <x:c r="D37" s="9" t="str">
        <x:v>Zapsal</x:v>
      </x:c>
      <x:c r="E37" s="9" t="str">
        <x:v>Odkaz / podklad</x:v>
      </x:c>
      <x:c r="F37" s="9" t="str">
        <x:v>Poznámka</x:v>
      </x:c>
      <x:c r="G37" s="2"/>
      <x:c r="H37" s="2"/>
    </x:row>
    <x:row r="38" ht="62" customHeight="1">
      <x:c r="A38" s="52" t="n">
        <x:v>46303</x:v>
      </x:c>
      <x:c r="B38" s="3" t="str">
        <x:v>v1.0</x:v>
      </x:c>
      <x:c r="C38" s="3" t="str">
        <x:v>Vytvoření pracovního sešitu z původního syntetického případu.</x:v>
      </x:c>
      <x:c r="D38" s="3" t="str">
        <x:v>Sestavení sešitu</x:v>
      </x:c>
      <x:c r="E38" s="3" t="str">
        <x:v>company / 477e91f74d03</x:v>
      </x:c>
      <x:c r="F38" s="3" t="str">
        <x:v>Lidská kontrola neprovedena. Při dalších úpravách přidejte řádek ručně.</x:v>
      </x:c>
      <x:c r="G38" s="2"/>
      <x:c r="H38" s="2"/>
    </x:row>
    <x:row r="39" ht="62" customHeight="1">
      <x:c r="A39" s="11"/>
      <x:c r="B39" s="11"/>
      <x:c r="C39" s="11"/>
      <x:c r="D39" s="11"/>
      <x:c r="E39" s="11"/>
      <x:c r="F39" s="11"/>
      <x:c r="G39" s="2"/>
      <x:c r="H39" s="2"/>
    </x:row>
    <x:row r="40" ht="62" customHeight="1">
      <x:c r="A40" s="11"/>
      <x:c r="B40" s="11"/>
      <x:c r="C40" s="11"/>
      <x:c r="D40" s="11"/>
      <x:c r="E40" s="11"/>
      <x:c r="F40" s="11"/>
      <x:c r="G40" s="2"/>
      <x:c r="H40" s="2"/>
    </x:row>
    <x:row r="41" ht="62" customHeight="1">
      <x:c r="A41" s="11"/>
      <x:c r="B41" s="11"/>
      <x:c r="C41" s="11"/>
      <x:c r="D41" s="11"/>
      <x:c r="E41" s="11"/>
      <x:c r="F41" s="11"/>
      <x:c r="G41" s="2"/>
      <x:c r="H41" s="2"/>
    </x:row>
    <x:row r="42" ht="62" customHeight="1">
      <x:c r="A42" s="11"/>
      <x:c r="B42" s="11"/>
      <x:c r="C42" s="11"/>
      <x:c r="D42" s="11"/>
      <x:c r="E42" s="11"/>
      <x:c r="F42" s="11"/>
      <x:c r="G42" s="2"/>
      <x:c r="H42" s="2"/>
    </x:row>
    <x:row r="43" ht="62" customHeight="1">
      <x:c r="A43" s="11"/>
      <x:c r="B43" s="11"/>
      <x:c r="C43" s="11"/>
      <x:c r="D43" s="11"/>
      <x:c r="E43" s="11"/>
      <x:c r="F43" s="11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</x:sheetData>
  <x:mergeCells>
    <x:mergeCell ref="A1:F1"/>
    <x:mergeCell ref="A2:F2"/>
    <x:mergeCell ref="A3:F4"/>
    <x:mergeCell ref="B6:F6"/>
    <x:mergeCell ref="B7:F7"/>
    <x:mergeCell ref="B8:F8"/>
    <x:mergeCell ref="B9:F9"/>
    <x:mergeCell ref="B10:F10"/>
    <x:mergeCell ref="B11:F11"/>
    <x:mergeCell ref="B12:F12"/>
    <x:mergeCell ref="A13:F13"/>
    <x:mergeCell ref="C16:F16"/>
    <x:mergeCell ref="C17:F17"/>
    <x:mergeCell ref="C18:F18"/>
    <x:mergeCell ref="C19:F19"/>
    <x:mergeCell ref="C20:F20"/>
    <x:mergeCell ref="C21:F21"/>
    <x:mergeCell ref="C22:F22"/>
    <x:mergeCell ref="A25:F25"/>
    <x:mergeCell ref="C27:F27"/>
    <x:mergeCell ref="C28:F28"/>
    <x:mergeCell ref="C29:F29"/>
    <x:mergeCell ref="C30:F30"/>
    <x:mergeCell ref="C31:F31"/>
    <x:mergeCell ref="C32:F32"/>
    <x:mergeCell ref="C33:F33"/>
  </x:mergeCells>
  <x:conditionalFormatting sqref="A1:F43">
    <x:cfRule type="containsText" dxfId="12" priority="1" operator="containsText" text="Neplatný vstup"/>
    <x:cfRule type="containsText" dxfId="13" priority="2" operator="containsText" text="Chybí vstup"/>
    <x:cfRule type="containsText" dxfId="14" priority="3" operator="containsText" text="Aritmetický rozdíl"/>
  </x:conditionalFormatting>
  <x:dataValidations count="3">
    <x:dataValidation type="list" sqref="B10">
      <x:formula1>"Nezkontrolováno,Rozpracováno,Doloženo — čeká na kontrolu"</x:formula1>
    </x:dataValidation>
    <x:dataValidation type="list" sqref="B12">
      <x:formula1>"Nezkontrolováno,Nutné opravy,Schváleno v uvedeném rozsahu"</x:formula1>
    </x:dataValidation>
    <x:dataValidation type="list" sqref="B28:B33">
      <x:formula1>"Nezkontrolováno,Rozpracováno,Doloženo — čeká na kontrolu"</x:formula1>
    </x:dataValidation>
  </x:dataValidations>
  <x:pageMargins left="0.7" right="0.7" top="0.75" bottom="0.75" header="0.3" footer="0.3"/>
</x:worksheet>
</file>