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27142693b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adání" sheetId="1" r:id="R6d27bdf9af534627"/>
    <x:sheet xmlns:r="http://schemas.openxmlformats.org/officeDocument/2006/relationships" name="Širší výběr" sheetId="2" r:id="Rd963b765a3d5482a"/>
    <x:sheet xmlns:r="http://schemas.openxmlformats.org/officeDocument/2006/relationships" name="Profily" sheetId="3" r:id="Rf384158d544a4f1a"/>
    <x:sheet xmlns:r="http://schemas.openxmlformats.org/officeDocument/2006/relationships" name="Klientův seznam" sheetId="4" r:id="R655ed9ade0604f0a"/>
    <x:sheet xmlns:r="http://schemas.openxmlformats.org/officeDocument/2006/relationships" name="Oslovení" sheetId="5" r:id="R8cb82e57c54148ec"/>
    <x:sheet xmlns:r="http://schemas.openxmlformats.org/officeDocument/2006/relationships" name="Předání" sheetId="6" r:id="R5249b14211fb44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@"/>
    <x:numFmt numFmtId="202" formatCode="yyyy-mm-dd"/>
  </x:numFmts>
  <x:fonts count="8">
    <x:font>
      <x:sz val="11"/>
      <x:name val="Carlito"/>
    </x:font>
    <x:font>
      <x:sz val="10"/>
      <x:color rgb="FF18202B"/>
      <x:name val="Arial"/>
    </x:font>
    <x:font>
      <x:b/>
      <x:sz val="16"/>
      <x:color rgb="FF162940"/>
      <x:name val="Arial"/>
    </x:font>
    <x:font>
      <x:sz val="10"/>
      <x:color rgb="FFA93131"/>
      <x:name val="Arial"/>
    </x:font>
    <x:font>
      <x:sz val="10"/>
      <x:color rgb="FF155A9C"/>
      <x:name val="Arial"/>
    </x:font>
    <x:font>
      <x:sz val="10"/>
      <x:color rgb="FF19734A"/>
      <x:name val="Arial"/>
    </x:font>
    <x:font>
      <x:b/>
      <x:sz val="10"/>
      <x:color rgb="FFFFFFFF"/>
      <x:name val="Arial"/>
    </x:font>
    <x:font>
      <x:sz val="8"/>
      <x:color rgb="FF64718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C"/>
      </x:patternFill>
    </x:fill>
    <x:fill>
      <x:patternFill patternType="solid">
        <x:fgColor rgb="FF162940"/>
      </x:patternFill>
    </x:fill>
    <x:fill>
      <x:patternFill patternType="solid">
        <x:fgColor rgb="FFF1F4F7"/>
      </x:patternFill>
    </x:fill>
  </x:fills>
  <x:borders count="1">
    <x:border/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200" fontId="4" fillId="2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6" fillId="3" borderId="0" xfId="0" applyNumberFormat="1" applyFont="1" applyFill="1" applyBorder="1" applyAlignment="1">
      <x:alignment vertical="top"/>
    </x:xf>
    <x:xf numFmtId="0" fontId="6" fillId="3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center" wrapText="1"/>
    </x:xf>
    <x:xf numFmtId="201" fontId="4" fillId="2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2" fontId="4" fillId="2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horizontal="left" vertical="top" wrapText="1"/>
    </x:xf>
    <x:xf numFmtId="0" fontId="1" fillId="0" borderId="0" xfId="0" applyNumberFormat="1" applyFont="1" applyFill="1" applyBorder="1" applyAlignment="1">
      <x:alignment horizontal="left" vertical="top" wrapText="1"/>
    </x:xf>
    <x:xf numFmtId="202" fontId="4" fillId="2" borderId="0" xfId="0" applyNumberFormat="1" applyFont="1" applyFill="1" applyBorder="1" applyAlignment="1">
      <x:alignment horizontal="left" vertical="top" wrapText="1"/>
    </x:xf>
    <x:xf numFmtId="0" fontId="4" fillId="2" borderId="0" xfId="0" applyNumberFormat="1" applyFont="1" applyFill="1" applyBorder="1" applyAlignment="1">
      <x:alignment horizontal="left" vertical="top" wrapText="1"/>
    </x:xf>
    <x:xf numFmtId="0" fontId="4" fillId="2" borderId="0" xfId="0" applyNumberFormat="1" applyFont="1" applyFill="1" applyBorder="1" applyAlignment="1">
      <x:alignment vertical="top" wrapText="0"/>
    </x:xf>
    <x:xf numFmtId="0" fontId="7" fillId="2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7" fillId="0" borderId="0" xfId="0" applyNumberFormat="1" applyFont="1" applyFill="1" applyBorder="1" applyAlignment="1">
      <x:alignment vertical="top" wrapText="0"/>
    </x:xf>
    <x:xf numFmtId="0" fontId="5" fillId="0" borderId="0" xfId="0" applyNumberFormat="1" applyFont="1" applyFill="1" applyBorder="1" applyAlignment="1">
      <x:alignment vertical="top" wrapText="0"/>
    </x:xf>
  </x:cellXfs>
  <x:cellStyles count="1">
    <x:cellStyle name="Normal" xfId="0"/>
  </x:cellStyles>
  <x:dxfs count="12">
    <x:dxf>
      <x:font>
        <x:color rgb="FFA93131"/>
      </x:font>
      <x:fill>
        <x:patternFill patternType="solid">
          <x:bgColor rgb="FFFBE5E5"/>
        </x:patternFill>
      </x:fill>
    </x:dxf>
    <x:dxf>
      <x:font>
        <x:color rgb="FFA93131"/>
      </x:font>
      <x:fill>
        <x:patternFill patternType="solid">
          <x:bgColor rgb="FFFBE5E5"/>
        </x:patternFill>
      </x:fill>
    </x:dxf>
    <x:dxf>
      <x:font>
        <x:color rgb="FFA93131"/>
      </x:font>
      <x:fill>
        <x:patternFill patternType="solid">
          <x:bgColor rgb="FFFBE5E5"/>
        </x:patternFill>
      </x:fill>
    </x:dxf>
    <x:dxf>
      <x:font>
        <x:color rgb="FFA93131"/>
      </x:font>
      <x:fill>
        <x:patternFill patternType="solid">
          <x:bgColor rgb="FFFBE5E5"/>
        </x:patternFill>
      </x:fill>
    </x:dxf>
    <x:dxf>
      <x:font>
        <x:color rgb="FFA93131"/>
      </x:font>
      <x:fill>
        <x:patternFill patternType="solid">
          <x:bgColor rgb="FFFBE5E5"/>
        </x:patternFill>
      </x:fill>
    </x:dxf>
    <x:dxf>
      <x:font>
        <x:color rgb="FFA93131"/>
      </x:font>
      <x:fill>
        <x:patternFill patternType="solid">
          <x:bgColor rgb="FFFBE5E5"/>
        </x:patternFill>
      </x:fill>
    </x:dxf>
    <x:dxf>
      <x:font>
        <x:color rgb="FFA93131"/>
      </x:font>
      <x:fill>
        <x:patternFill patternType="solid">
          <x:bgColor rgb="FFFBE5E5"/>
        </x:patternFill>
      </x:fill>
    </x:dxf>
    <x:dxf>
      <x:font>
        <x:color rgb="FFA93131"/>
      </x:font>
      <x:fill>
        <x:patternFill patternType="solid">
          <x:bgColor rgb="FFFBE5E5"/>
        </x:patternFill>
      </x:fill>
    </x:dxf>
    <x:dxf>
      <x:font>
        <x:color rgb="FFA93131"/>
      </x:font>
      <x:fill>
        <x:patternFill patternType="solid">
          <x:bgColor rgb="FFFBE5E5"/>
        </x:patternFill>
      </x:fill>
    </x:dxf>
    <x:dxf>
      <x:font>
        <x:color rgb="FFA93131"/>
      </x:font>
      <x:fill>
        <x:patternFill patternType="solid">
          <x:bgColor rgb="FFFBE5E5"/>
        </x:patternFill>
      </x:fill>
    </x:dxf>
    <x:dxf>
      <x:font>
        <x:color rgb="FFA93131"/>
      </x:font>
      <x:fill>
        <x:patternFill patternType="solid">
          <x:bgColor rgb="FFFBE5E5"/>
        </x:patternFill>
      </x:fill>
    </x:dxf>
    <x:dxf>
      <x:font>
        <x:color rgb="FFA93131"/>
      </x:font>
      <x:fill>
        <x:patternFill patternType="solid">
          <x:bgColor rgb="FFFB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00095c8f44642" /><Relationship Type="http://schemas.openxmlformats.org/officeDocument/2006/relationships/theme" Target="/xl/theme/theme1.xml" Id="R04b8f66b11d840b7" /><Relationship Type="http://schemas.openxmlformats.org/officeDocument/2006/relationships/sharedStrings" Target="/xl/sharedStrings.xml" Id="R9d5b293556a44641" /><Relationship Type="http://schemas.openxmlformats.org/officeDocument/2006/relationships/worksheet" Target="/xl/worksheets/sheet1.xml" Id="R6d27bdf9af534627" /><Relationship Type="http://schemas.openxmlformats.org/officeDocument/2006/relationships/worksheet" Target="/xl/worksheets/sheet2.xml" Id="Rd963b765a3d5482a" /><Relationship Type="http://schemas.openxmlformats.org/officeDocument/2006/relationships/worksheet" Target="/xl/worksheets/sheet3.xml" Id="Rf384158d544a4f1a" /><Relationship Type="http://schemas.openxmlformats.org/officeDocument/2006/relationships/worksheet" Target="/xl/worksheets/sheet4.xml" Id="R655ed9ade0604f0a" /><Relationship Type="http://schemas.openxmlformats.org/officeDocument/2006/relationships/worksheet" Target="/xl/worksheets/sheet5.xml" Id="R8cb82e57c54148ec" /><Relationship Type="http://schemas.openxmlformats.org/officeDocument/2006/relationships/worksheet" Target="/xl/worksheets/sheet6.xml" Id="R5249b14211fb44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294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.5" hidden="0" customWidth="1"/>
    <x:col min="2" max="2" width="25.6299991607666" hidden="0" customWidth="1"/>
    <x:col min="3" max="3" width="23.75" hidden="0" customWidth="1"/>
    <x:col min="4" max="4" width="30" hidden="0" customWidth="1"/>
    <x:col min="5" max="5" width="26.25" hidden="0" customWidth="1"/>
    <x:col min="6" max="6" width="29.3799991607666" hidden="0" customWidth="1"/>
    <x:col min="7" max="7" width="25" hidden="0" customWidth="1"/>
    <x:col min="8" max="8" width="28.1299991607666" hidden="0" customWidth="1"/>
  </x:cols>
  <x:sheetData>
    <x:row r="1" ht="30" customHeight="1">
      <x:c r="A1" s="4" t="str">
        <x:v>Zadání a kritéria</x:v>
      </x:c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Historická veřejná ukázka — kontrola 14. 9. 2026. Není klientským mandátem, současným shortlistem ani nabídkou firem k prodeji.</x:v>
      </x:c>
      <x:c r="B2" s="3"/>
      <x:c r="C2" s="3"/>
      <x:c r="D2" s="3"/>
      <x:c r="E2" s="3"/>
      <x:c r="F2" s="3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32" customHeight="1">
      <x:c r="A4" s="3" t="str">
        <x:v>ID zadání</x:v>
      </x:c>
      <x:c r="B4" s="8" t="str">
        <x:v>EXAMPLE-ACQ</x:v>
      </x:c>
      <x:c r="C4" s="8"/>
      <x:c r="D4" s="8"/>
      <x:c r="E4" s="8"/>
      <x:c r="F4" s="8"/>
      <x:c r="G4" s="8"/>
      <x:c r="H4" s="8"/>
    </x:row>
    <x:row r="5" ht="32" customHeight="1">
      <x:c r="A5" s="3" t="str">
        <x:v>Verze zadání</x:v>
      </x:c>
      <x:c r="B5" s="8" t="str">
        <x:v>M-v1</x:v>
      </x:c>
      <x:c r="C5" s="8"/>
      <x:c r="D5" s="8"/>
      <x:c r="E5" s="8"/>
      <x:c r="F5" s="8"/>
      <x:c r="G5" s="8"/>
      <x:c r="H5" s="8"/>
    </x:row>
    <x:row r="6" ht="32" customHeight="1">
      <x:c r="A6" s="3" t="str">
        <x:v>Verze kritérií</x:v>
      </x:c>
      <x:c r="B6" s="8" t="str">
        <x:v>C-v1</x:v>
      </x:c>
      <x:c r="C6" s="8"/>
      <x:c r="D6" s="8"/>
      <x:c r="E6" s="8"/>
      <x:c r="F6" s="8"/>
      <x:c r="G6" s="8"/>
      <x:c r="H6" s="8"/>
    </x:row>
    <x:row r="7" ht="32" customHeight="1">
      <x:c r="A7" s="3" t="str">
        <x:v>Klient / osoba pro schválení</x:v>
      </x:c>
      <x:c r="B7" s="8"/>
      <x:c r="C7" s="8"/>
      <x:c r="D7" s="8"/>
      <x:c r="E7" s="8"/>
      <x:c r="F7" s="8"/>
      <x:c r="G7" s="8"/>
      <x:c r="H7" s="8"/>
    </x:row>
    <x:row r="8" ht="48" customHeight="1">
      <x:c r="A8" s="3" t="str">
        <x:v>Popis kupujícího</x:v>
      </x:c>
      <x:c r="B8" s="8" t="str">
        <x:v>Modelová evropská skupina IT služeb; hledá většinový vstup do firmy poskytující zakázkový vývoj.</x:v>
      </x:c>
      <x:c r="C8" s="8"/>
      <x:c r="D8" s="8"/>
      <x:c r="E8" s="8"/>
      <x:c r="F8" s="8"/>
      <x:c r="G8" s="8"/>
      <x:c r="H8" s="8"/>
    </x:row>
    <x:row r="9" ht="32" customHeight="1">
      <x:c r="A9" s="3" t="str">
        <x:v>C01 — schopnosti</x:v>
      </x:c>
      <x:c r="B9" s="8" t="str">
        <x:v>Zakázkový návrh a vývoj mobilních i webových aplikací a návazná údržba.</x:v>
      </x:c>
      <x:c r="C9" s="8"/>
      <x:c r="D9" s="8"/>
      <x:c r="E9" s="8"/>
      <x:c r="F9" s="8"/>
      <x:c r="G9" s="8"/>
      <x:c r="H9" s="8"/>
    </x:row>
    <x:row r="10" ht="48" customHeight="1">
      <x:c r="A10" s="3" t="str">
        <x:v>C02 — region</x:v>
      </x:c>
      <x:c r="B10" s="8" t="str">
        <x:v>Doložené působení v Česku nebo na Slovensku.</x:v>
      </x:c>
      <x:c r="C10" s="8"/>
      <x:c r="D10" s="8"/>
      <x:c r="E10" s="8"/>
      <x:c r="F10" s="8"/>
      <x:c r="G10" s="8"/>
      <x:c r="H10" s="8"/>
    </x:row>
    <x:row r="11" ht="32" customHeight="1">
      <x:c r="A11" s="3" t="str">
        <x:v>C03 — rozsah subjektu</x:v>
      </x:c>
      <x:c r="B11" s="8" t="str">
        <x:v>Při skupinové nabídce nejprve vymezit posuzovanou část a její smluvní a finanční rozsah.</x:v>
      </x:c>
      <x:c r="C11" s="8"/>
      <x:c r="D11" s="8"/>
      <x:c r="E11" s="8"/>
      <x:c r="F11" s="8"/>
      <x:c r="G11" s="8"/>
      <x:c r="H11" s="8"/>
    </x:row>
    <x:row r="12" ht="48" customHeight="1">
      <x:c r="A12" s="3" t="str">
        <x:v>Výluky</x:v>
      </x:c>
      <x:c r="B12" s="8" t="str">
        <x:v>Samostatný softwarový produkt bez doložené nabídky požadovaného zakázkového vývoje. Ochota prodat se z webu nepředpokládá.</x:v>
      </x:c>
      <x:c r="C12" s="8"/>
      <x:c r="D12" s="8"/>
      <x:c r="E12" s="8"/>
      <x:c r="F12" s="8"/>
      <x:c r="G12" s="8"/>
      <x:c r="H12" s="8"/>
    </x:row>
    <x:row r="13" ht="48" customHeight="1">
      <x:c r="A13" s="3" t="str">
        <x:v>Finanční filtr</x:v>
      </x:c>
      <x:c r="B13" s="8" t="str">
        <x:v>Ziskový provoz a velikost odpovídající kupujícímu. Kupní rozpočet ani minimální EBITDA zatím nejsou určeny; v této fázi proto nelze potvrdit finanční shodu.</x:v>
      </x:c>
      <x:c r="C13" s="8"/>
      <x:c r="D13" s="8"/>
      <x:c r="E13" s="8"/>
      <x:c r="F13" s="8"/>
      <x:c r="G13" s="8"/>
      <x:c r="H13" s="8"/>
    </x:row>
    <x:row r="14" ht="32" customHeight="1">
      <x:c r="A14" s="3" t="str">
        <x:v>Kupní rozpočet (mil. Kč)</x:v>
      </x:c>
      <x:c r="B14" s="9"/>
      <x:c r="C14" s="8"/>
      <x:c r="D14" s="8"/>
      <x:c r="E14" s="8"/>
      <x:c r="F14" s="8"/>
      <x:c r="G14" s="8"/>
      <x:c r="H14" s="8"/>
    </x:row>
    <x:row r="15" ht="32" customHeight="1">
      <x:c r="A15" s="3" t="str">
        <x:v>Minimální EBITDA (mil. Kč)</x:v>
      </x:c>
      <x:c r="B15" s="9"/>
      <x:c r="C15" s="8"/>
      <x:c r="D15" s="8"/>
      <x:c r="E15" s="8"/>
      <x:c r="F15" s="8"/>
      <x:c r="G15" s="8"/>
      <x:c r="H15" s="8"/>
    </x:row>
    <x:row r="16" ht="32" customHeight="1">
      <x:c r="A16" s="3" t="str">
        <x:v>Požadovaný termín</x:v>
      </x:c>
      <x:c r="B16" s="8"/>
      <x:c r="C16" s="8"/>
      <x:c r="D16" s="8"/>
      <x:c r="E16" s="8"/>
      <x:c r="F16" s="8"/>
      <x:c r="G16" s="8"/>
      <x:c r="H16" s="8"/>
    </x:row>
    <x:row r="17" ht="48" customHeight="1">
      <x:c r="A17" s="3" t="str">
        <x:v>Pravidla změn</x:v>
      </x:c>
      <x:c r="B17" s="8" t="str">
        <x:v>Po změně zadání, kritérií, profilu nebo seznamu zvyšte příslušnou verzi a obnovte posouzení. Otisky zachytí i změnu obsahu bez změny verze.</x:v>
      </x:c>
      <x:c r="C17" s="8"/>
      <x:c r="D17" s="8"/>
      <x:c r="E17" s="8"/>
      <x:c r="F17" s="8"/>
      <x:c r="G17" s="8"/>
      <x:c r="H17" s="8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35" customHeight="1">
      <x:c r="A20" s="2" t="str">
        <x:v>Aktuální otisk kritérií</x:v>
      </x:c>
      <x:c r="B20" s="11" t="str">
        <x:f>LEN('Zadání'!B4)&amp;":"&amp;'Zadání'!B4&amp;"|"&amp;LEN('Zadání'!B5)&amp;":"&amp;'Zadání'!B5&amp;"|"&amp;LEN('Zadání'!B6)&amp;":"&amp;'Zadání'!B6&amp;"|"&amp;LEN('Zadání'!B9)&amp;":"&amp;'Zadání'!B9&amp;"|"&amp;LEN('Zadání'!B10)&amp;":"&amp;'Zadání'!B10&amp;"|"&amp;LEN('Zadání'!B11)&amp;":"&amp;'Zadání'!B11&amp;"|"&amp;LEN('Zadání'!B12)&amp;":"&amp;'Zadání'!B12&amp;"|"&amp;LEN('Zadání'!B13)&amp;":"&amp;'Zadání'!B13&amp;"|"&amp;LEN(IF(ISNUMBER('Zadání'!B14),'Zadání'!B14,"&lt;unknown&gt;"))&amp;":"&amp;IF(ISNUMBER('Zadání'!B14),'Zadání'!B14,"&lt;unknown&gt;")&amp;"|"&amp;LEN(IF(ISNUMBER('Zadání'!B15),'Zadání'!B15,"&lt;unknown&gt;"))&amp;":"&amp;IF(ISNUMBER('Zadání'!B15),'Zadání'!B15,"&lt;unknown&gt;")</x:f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C20" s="3"/>
      <x:c r="D20" s="3"/>
      <x:c r="E20" s="3"/>
      <x:c r="F20" s="3"/>
      <x:c r="G20" s="3"/>
      <x:c r="H20" s="3"/>
    </x:row>
    <x:row r="21" ht="35" customHeight="1">
      <x:c r="A21" s="2"/>
      <x:c r="B21" s="3"/>
      <x:c r="C21" s="3"/>
      <x:c r="D21" s="3"/>
      <x:c r="E21" s="3"/>
      <x:c r="F21" s="3"/>
      <x:c r="G21" s="3"/>
      <x:c r="H21" s="3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35" customHeight="1">
      <x:c r="A23" s="2" t="str">
        <x:v>Aktuální otisk zadání</x:v>
      </x:c>
      <x:c r="B23" s="11" t="str">
        <x:f>LEN('Zadání'!B20)&amp;":"&amp;'Zadání'!B20&amp;"|"&amp;LEN('Zadání'!B7)&amp;":"&amp;'Zadání'!B7&amp;"|"&amp;LEN('Zadání'!B8)&amp;":"&amp;'Zadání'!B8&amp;"|"&amp;LEN('Zadání'!B16)&amp;":"&amp;'Zadání'!B16</x:f>
        <x:v>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shodu.|9:&lt;unknown&gt;|9:&lt;unknown&gt;|0:|96:Modelová evropská skupina IT služeb; hledá většinový vstup do firmy poskytující zakázkový vývoj.|0:</x:v>
      </x:c>
      <x:c r="C23" s="3"/>
      <x:c r="D23" s="3"/>
      <x:c r="E23" s="3"/>
      <x:c r="F23" s="3"/>
      <x:c r="G23" s="3"/>
      <x:c r="H23" s="3"/>
    </x:row>
    <x:row r="24" ht="35" customHeight="1">
      <x:c r="A24" s="2"/>
      <x:c r="B24" s="3"/>
      <x:c r="C24" s="3"/>
      <x:c r="D24" s="3"/>
      <x:c r="E24" s="3"/>
      <x:c r="F24" s="3"/>
      <x:c r="G24" s="3"/>
      <x:c r="H24" s="3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32" customHeight="1">
      <x:c r="A26" s="3" t="str">
        <x:v>Otisk je technický řetězec pro porovnání, nikoli výsledek prověrky. Na obrazovce může být zkrácen. Kopírujte celou buňku a vložte pouze hodnotu, nikdy zobrazený úryvek.</x:v>
      </x:c>
      <x:c r="B26" s="3"/>
      <x:c r="C26" s="3"/>
      <x:c r="D26" s="3"/>
      <x:c r="E26" s="3"/>
      <x:c r="F26" s="3"/>
      <x:c r="G26" s="3"/>
      <x:c r="H26" s="3"/>
    </x:row>
    <x:row r="27" ht="30" customHeight="1">
      <x:c r="A27" s="3" t="str">
        <x:v>Nejprve upravte zadání a kritéria; potom znovu posuďte celý výběr. Důvod výběru i vyřazení zůstává dohledatelný. Finanční shoda, vlastnictví a ochota prodat se z webové nabídky nepotvrzují.</x:v>
      </x:c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8" customHeight="1">
      <x:c r="A30" s="3" t="str">
        <x:v>Žlutá pole jsou pracovní vstupy. Prázdné znamená neuvedeno. Údaje a schvalovací záznamy vložené uživatelem tento soubor neověřuje.</x:v>
      </x:c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</x:row>
    <x:row r="131" ht="24" customHeight="1">
      <x:c r="A131" s="2"/>
      <x:c r="B131" s="2"/>
      <x:c r="C131" s="2"/>
      <x:c r="D131" s="2"/>
      <x:c r="E131" s="2"/>
      <x:c r="F131" s="2"/>
      <x:c r="G131" s="2"/>
      <x:c r="H131" s="2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</x:row>
    <x:row r="137" ht="24" customHeight="1">
      <x:c r="A137" s="2"/>
      <x:c r="B137" s="2"/>
      <x:c r="C137" s="2"/>
      <x:c r="D137" s="2"/>
      <x:c r="E137" s="2"/>
      <x:c r="F137" s="2"/>
      <x:c r="G137" s="2"/>
      <x:c r="H137" s="2"/>
    </x:row>
    <x:row r="138" ht="24" customHeight="1">
      <x:c r="A138" s="2"/>
      <x:c r="B138" s="2"/>
      <x:c r="C138" s="2"/>
      <x:c r="D138" s="2"/>
      <x:c r="E138" s="2"/>
      <x:c r="F138" s="2"/>
      <x:c r="G138" s="2"/>
      <x:c r="H138" s="2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B15:H15"/>
    <x:mergeCell ref="B16:H16"/>
    <x:mergeCell ref="B17:H17"/>
    <x:mergeCell ref="B20:H21"/>
    <x:mergeCell ref="B23:H24"/>
    <x:mergeCell ref="A26:H26"/>
    <x:mergeCell ref="A27:H28"/>
    <x:mergeCell ref="A30:H31"/>
  </x:mergeCells>
  <x:conditionalFormatting sqref="A1:H205">
    <x:cfRule type="containsText" dxfId="0" priority="1" operator="containsText" text="BLOKOVÁNO"/>
    <x:cfRule type="containsText" dxfId="1" priority="2" operator="containsText" text="ZASTARALÝ ZÁZNAM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DD4D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.25" hidden="0" customWidth="1"/>
    <x:col min="2" max="2" width="25.6299991607666" hidden="0" customWidth="1"/>
    <x:col min="3" max="3" width="23.75" hidden="0" customWidth="1"/>
    <x:col min="4" max="4" width="30" hidden="0" customWidth="1"/>
    <x:col min="5" max="5" width="26.25" hidden="0" customWidth="1"/>
    <x:col min="6" max="6" width="29.3799991607666" hidden="0" customWidth="1"/>
    <x:col min="7" max="7" width="25" hidden="0" customWidth="1"/>
    <x:col min="8" max="8" width="28.1299991607666" hidden="0" customWidth="1"/>
  </x:cols>
  <x:sheetData>
    <x:row r="1" ht="30" customHeight="1">
      <x:c r="A1" s="4" t="str">
        <x:v>Širší výběr a předběžný screening</x:v>
      </x:c>
      <x:c r="B1" s="3"/>
      <x:c r="C1" s="3"/>
      <x:c r="D1" s="3"/>
      <x:c r="E1" s="3"/>
      <x:c r="F1" s="3"/>
      <x:c r="G1" s="2"/>
      <x:c r="H1" s="2"/>
    </x:row>
    <x:row r="2" ht="30" customHeight="1">
      <x:c r="A2" s="5" t="str">
        <x:v>Historická veřejná ukázka — kontrola 14. 9. 2026. Není klientským mandátem, současným shortlistem ani nabídkou firem k prodeji.</x:v>
      </x:c>
      <x:c r="B2" s="3"/>
      <x:c r="C2" s="3"/>
      <x:c r="D2" s="3"/>
      <x:c r="E2" s="3"/>
      <x:c r="F2" s="3"/>
      <x:c r="G2" s="2"/>
      <x:c r="H2" s="2"/>
    </x:row>
    <x:row r="3" ht="40" customHeight="1">
      <x:c r="A3" s="3" t="str">
        <x:v>Nejprve upravte zadání a kritéria; potom znovu posuďte celý výběr. Důvod výběru i vyřazení zůstává dohledatelný. Finanční shoda, vlastnictví a ochota prodat se z webové nabídky nepotvrzují. Otisk je technický řetězec pro porovnání, nikoli výsledek prověrky. Na obrazovce může být zkrácen. Kopírujte celou buňku a vložte pouze hodnotu, nikdy zobrazený úryvek. Po novém posouzení vložte hodnotu Zadání!B20 do sloupce F každého příslušného kritéria.</x:v>
      </x:c>
      <x:c r="B3" s="3"/>
      <x:c r="C3" s="3"/>
      <x:c r="D3" s="3"/>
      <x:c r="E3" s="3"/>
      <x:c r="F3" s="3"/>
      <x:c r="G3" s="2"/>
      <x:c r="H3" s="2"/>
    </x:row>
    <x:row r="4" ht="40" customHeight="1">
      <x:c r="A4" s="3"/>
      <x:c r="B4" s="3"/>
      <x:c r="C4" s="3"/>
      <x:c r="D4" s="3"/>
      <x:c r="E4" s="3"/>
      <x:c r="F4" s="3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5" t="str">
        <x:v>ID / profil</x:v>
      </x:c>
      <x:c r="B6" s="15" t="str">
        <x:v>Kritérium</x:v>
      </x:c>
      <x:c r="C6" s="15" t="str">
        <x:v>Pracovní stav</x:v>
      </x:c>
      <x:c r="D6" s="15" t="str">
        <x:v>Důvod / původní podklad</x:v>
      </x:c>
      <x:c r="E6" s="15" t="str">
        <x:v>Zdroj / datum</x:v>
      </x:c>
      <x:c r="F6" s="15" t="str">
        <x:v>Posouzená kritéria — otisk</x:v>
      </x:c>
      <x:c r="G6" s="2"/>
      <x:c r="H6" s="2"/>
    </x:row>
    <x:row r="7" ht="96" customHeight="1">
      <x:c r="A7" s="3" t="str">
        <x:v>ACQ-01 — Ackee</x:v>
      </x:c>
      <x:c r="B7" s="3" t="str">
        <x:v>C01 — zakázkový mobilní a webový vývoj</x:v>
      </x:c>
      <x:c r="C7" s="8" t="str">
        <x:v>Shoda pro oborový filtr</x:v>
      </x:c>
      <x:c r="D7" s="8" t="str">
        <x:v>Nabízí vývoj mobilních a webových aplikací a UI/UX design; zveřejňuje kontakt v Praze.</x:v>
      </x:c>
      <x:c r="E7" s="3" t="str">
        <x:v>ackee; ackee-contact / 2026-09-14</x:v>
      </x:c>
      <x:c r="F7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7" s="2"/>
      <x:c r="H7" s="2"/>
    </x:row>
    <x:row r="8" ht="96" customHeight="1">
      <x:c r="A8" s="3" t="str">
        <x:v>ACQ-01 — Ackee</x:v>
      </x:c>
      <x:c r="B8" s="3" t="str">
        <x:v>C02 — doložené působení CZ/SK</x:v>
      </x:c>
      <x:c r="C8" s="8" t="str">
        <x:v>Shoda pro oborový filtr</x:v>
      </x:c>
      <x:c r="D8" s="8" t="str">
        <x:v>Nabízí vývoj mobilních a webových aplikací a UI/UX design; zveřejňuje kontakt v Praze.</x:v>
      </x:c>
      <x:c r="E8" s="3" t="str">
        <x:v>ackee; ackee-contact / 2026-09-14</x:v>
      </x:c>
      <x:c r="F8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8" s="2"/>
      <x:c r="H8" s="2"/>
    </x:row>
    <x:row r="9" ht="96" customHeight="1">
      <x:c r="A9" s="3" t="str">
        <x:v>ACQ-01 — Ackee</x:v>
      </x:c>
      <x:c r="B9" s="3" t="str">
        <x:v>C03 — skupinový rozsah</x:v>
      </x:c>
      <x:c r="C9" s="8" t="str">
        <x:v>Bez skupinové výhrady v této ukázce</x:v>
      </x:c>
      <x:c r="D9" s="8" t="str">
        <x:v>V tomto úzkém veřejném popisu není uvedena skupinová výhrada. Právní subjekt a převoditelný rozsah nadále nejsou ověřeny.</x:v>
      </x:c>
      <x:c r="E9" s="3" t="str">
        <x:v>ackee; ackee-contact / 2026-09-14</x:v>
      </x:c>
      <x:c r="F9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9" s="2"/>
      <x:c r="H9" s="2"/>
    </x:row>
    <x:row r="10" ht="96" customHeight="1">
      <x:c r="A10" s="3" t="str">
        <x:v>ACQ-02 — Futured</x:v>
      </x:c>
      <x:c r="B10" s="3" t="str">
        <x:v>C01 — zakázkový mobilní a webový vývoj</x:v>
      </x:c>
      <x:c r="C10" s="8" t="str">
        <x:v>Shoda pro oborový filtr</x:v>
      </x:c>
      <x:c r="D10" s="8" t="str">
        <x:v>Popisuje vývoj mobilních a webových aplikací. Kontaktní stránka uvádí Futured apps s. r. o., Brno a Prahu.</x:v>
      </x:c>
      <x:c r="E10" s="3" t="str">
        <x:v>futured; futured-contact / 2026-09-14</x:v>
      </x:c>
      <x:c r="F10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10" s="2"/>
      <x:c r="H10" s="2"/>
    </x:row>
    <x:row r="11" ht="96" customHeight="1">
      <x:c r="A11" s="3" t="str">
        <x:v>ACQ-02 — Futured</x:v>
      </x:c>
      <x:c r="B11" s="3" t="str">
        <x:v>C02 — doložené působení CZ/SK</x:v>
      </x:c>
      <x:c r="C11" s="8" t="str">
        <x:v>Shoda pro oborový filtr</x:v>
      </x:c>
      <x:c r="D11" s="8" t="str">
        <x:v>Popisuje vývoj mobilních a webových aplikací. Kontaktní stránka uvádí Futured apps s. r. o., Brno a Prahu.</x:v>
      </x:c>
      <x:c r="E11" s="3" t="str">
        <x:v>futured; futured-contact / 2026-09-14</x:v>
      </x:c>
      <x:c r="F11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11" s="2"/>
      <x:c r="H11" s="2"/>
    </x:row>
    <x:row r="12" ht="96" customHeight="1">
      <x:c r="A12" s="3" t="str">
        <x:v>ACQ-02 — Futured</x:v>
      </x:c>
      <x:c r="B12" s="3" t="str">
        <x:v>C03 — skupinový rozsah</x:v>
      </x:c>
      <x:c r="C12" s="8" t="str">
        <x:v>Bez skupinové výhrady v této ukázce</x:v>
      </x:c>
      <x:c r="D12" s="8" t="str">
        <x:v>V tomto úzkém veřejném popisu není uvedena skupinová výhrada. Právní subjekt a převoditelný rozsah nadále nejsou ověřeny.</x:v>
      </x:c>
      <x:c r="E12" s="3" t="str">
        <x:v>futured; futured-contact / 2026-09-14</x:v>
      </x:c>
      <x:c r="F12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12" s="2"/>
      <x:c r="H12" s="2"/>
    </x:row>
    <x:row r="13" ht="96" customHeight="1">
      <x:c r="A13" s="3" t="str">
        <x:v>ACQ-03 — GoodRequest</x:v>
      </x:c>
      <x:c r="B13" s="3" t="str">
        <x:v>C01 — zakázkový mobilní a webový vývoj</x:v>
      </x:c>
      <x:c r="C13" s="8" t="str">
        <x:v>Shoda pro oborový filtr</x:v>
      </x:c>
      <x:c r="D13" s="8" t="str">
        <x:v>Nabízí mobilní a webový vývoj, backend a design. Zveřejňuje kanceláře v Žilině a Bratislavě.</x:v>
      </x:c>
      <x:c r="E13" s="3" t="str">
        <x:v>goodrequest; goodrequest-contact / 2026-09-14</x:v>
      </x:c>
      <x:c r="F13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13" s="2"/>
      <x:c r="H13" s="2"/>
    </x:row>
    <x:row r="14" ht="96" customHeight="1">
      <x:c r="A14" s="3" t="str">
        <x:v>ACQ-03 — GoodRequest</x:v>
      </x:c>
      <x:c r="B14" s="3" t="str">
        <x:v>C02 — doložené působení CZ/SK</x:v>
      </x:c>
      <x:c r="C14" s="8" t="str">
        <x:v>Shoda pro oborový filtr</x:v>
      </x:c>
      <x:c r="D14" s="8" t="str">
        <x:v>Nabízí mobilní a webový vývoj, backend a design. Zveřejňuje kanceláře v Žilině a Bratislavě.</x:v>
      </x:c>
      <x:c r="E14" s="3" t="str">
        <x:v>goodrequest; goodrequest-contact / 2026-09-14</x:v>
      </x:c>
      <x:c r="F14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14" s="2"/>
      <x:c r="H14" s="2"/>
    </x:row>
    <x:row r="15" ht="96" customHeight="1">
      <x:c r="A15" s="3" t="str">
        <x:v>ACQ-03 — GoodRequest</x:v>
      </x:c>
      <x:c r="B15" s="3" t="str">
        <x:v>C03 — skupinový rozsah</x:v>
      </x:c>
      <x:c r="C15" s="8" t="str">
        <x:v>Bez skupinové výhrady v této ukázce</x:v>
      </x:c>
      <x:c r="D15" s="8" t="str">
        <x:v>V tomto úzkém veřejném popisu není uvedena skupinová výhrada. Právní subjekt a převoditelný rozsah nadále nejsou ověřeny.</x:v>
      </x:c>
      <x:c r="E15" s="3" t="str">
        <x:v>goodrequest; goodrequest-contact / 2026-09-14</x:v>
      </x:c>
      <x:c r="F15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15" s="2"/>
      <x:c r="H15" s="2"/>
    </x:row>
    <x:row r="16" ht="96" customHeight="1">
      <x:c r="A16" s="3" t="str">
        <x:v>ACQ-04 — Cleevio</x:v>
      </x:c>
      <x:c r="B16" s="3" t="str">
        <x:v>C01 — zakázkový mobilní a webový vývoj</x:v>
      </x:c>
      <x:c r="C16" s="8" t="str">
        <x:v>Shoda pro oborový filtr</x:v>
      </x:c>
      <x:c r="D16" s="8" t="str">
        <x:v>Uvádí design, mobilní vývoj, frontend a backend; působí v Praze a je součástí Cleevio Group.</x:v>
      </x:c>
      <x:c r="E16" s="3" t="str">
        <x:v>cleevio / 2026-09-14</x:v>
      </x:c>
      <x:c r="F16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16" s="2"/>
      <x:c r="H16" s="2"/>
    </x:row>
    <x:row r="17" ht="96" customHeight="1">
      <x:c r="A17" s="3" t="str">
        <x:v>ACQ-04 — Cleevio</x:v>
      </x:c>
      <x:c r="B17" s="3" t="str">
        <x:v>C02 — doložené působení CZ/SK</x:v>
      </x:c>
      <x:c r="C17" s="8" t="str">
        <x:v>Shoda pro oborový filtr</x:v>
      </x:c>
      <x:c r="D17" s="8" t="str">
        <x:v>Uvádí design, mobilní vývoj, frontend a backend; působí v Praze a je součástí Cleevio Group.</x:v>
      </x:c>
      <x:c r="E17" s="3" t="str">
        <x:v>cleevio / 2026-09-14</x:v>
      </x:c>
      <x:c r="F17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17" s="2"/>
      <x:c r="H17" s="2"/>
    </x:row>
    <x:row r="18" ht="96" customHeight="1">
      <x:c r="A18" s="3" t="str">
        <x:v>ACQ-04 — Cleevio</x:v>
      </x:c>
      <x:c r="B18" s="3" t="str">
        <x:v>C03 — skupinový rozsah</x:v>
      </x:c>
      <x:c r="C18" s="8" t="str">
        <x:v>Vymezit část skupiny</x:v>
      </x:c>
      <x:c r="D18" s="8" t="str">
        <x:v>Schopnosti odpovídají. Skupinový web ale nestačí k určení společnosti, kterou by kupující mohl posuzovat.</x:v>
      </x:c>
      <x:c r="E18" s="3" t="str">
        <x:v>cleevio / 2026-09-14</x:v>
      </x:c>
      <x:c r="F18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18" s="2"/>
      <x:c r="H18" s="2"/>
    </x:row>
    <x:row r="19" ht="96" customHeight="1">
      <x:c r="A19" s="3" t="str">
        <x:v>ACQ-05 — Keboola</x:v>
      </x:c>
      <x:c r="B19" s="3" t="str">
        <x:v>C01 — zakázkový mobilní a webový vývoj</x:v>
      </x:c>
      <x:c r="C19" s="8" t="str">
        <x:v>Neshoda</x:v>
      </x:c>
      <x:c r="D19" s="8" t="str">
        <x:v>Prezentuje vlastní datovou platformu pro propojení, transformaci a využití firemních dat.</x:v>
      </x:c>
      <x:c r="E19" s="3" t="str">
        <x:v>keboola / 2026-09-14</x:v>
      </x:c>
      <x:c r="F19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19" s="2"/>
      <x:c r="H19" s="2"/>
    </x:row>
    <x:row r="20" ht="96" customHeight="1">
      <x:c r="A20" s="3" t="str">
        <x:v>ACQ-05 — Keboola</x:v>
      </x:c>
      <x:c r="B20" s="3" t="str">
        <x:v>C02 — doložené působení CZ/SK</x:v>
      </x:c>
      <x:c r="C20" s="8" t="str">
        <x:v>Neověřeno</x:v>
      </x:c>
      <x:c r="D20" s="8" t="str">
        <x:v>Prezentuje vlastní datovou platformu pro propojení, transformaci a využití firemních dat.</x:v>
      </x:c>
      <x:c r="E20" s="3" t="str">
        <x:v>keboola / 2026-09-14</x:v>
      </x:c>
      <x:c r="F20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20" s="2"/>
      <x:c r="H20" s="2"/>
    </x:row>
    <x:row r="21" ht="96" customHeight="1">
      <x:c r="A21" s="3" t="str">
        <x:v>ACQ-05 — Keboola</x:v>
      </x:c>
      <x:c r="B21" s="3" t="str">
        <x:v>C03 — skupinový rozsah</x:v>
      </x:c>
      <x:c r="C21" s="8" t="str">
        <x:v>Bez skupinové výhrady v této ukázce</x:v>
      </x:c>
      <x:c r="D21" s="8" t="str">
        <x:v>V tomto úzkém veřejném popisu není uvedena skupinová výhrada. Právní subjekt a převoditelný rozsah nadále nejsou ověřeny.</x:v>
      </x:c>
      <x:c r="E21" s="3" t="str">
        <x:v>keboola / 2026-09-14</x:v>
      </x:c>
      <x:c r="F21" s="26" t="str">
        <x:v>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</x:v>
      </x:c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42" customHeight="1">
      <x:c r="A25" s="15" t="str">
        <x:v>ID</x:v>
      </x:c>
      <x:c r="B25" s="15" t="str">
        <x:v>Profil</x:v>
      </x:c>
      <x:c r="C25" s="15" t="str">
        <x:v>Odvozený předběžný postup</x:v>
      </x:c>
      <x:c r="D25" s="15" t="str">
        <x:v>Původní posouzení — zmrazené</x:v>
      </x:c>
      <x:c r="E25" s="15" t="str">
        <x:v>Otevřená otázka — zmrazená</x:v>
      </x:c>
      <x:c r="F25" s="15" t="str">
        <x:v>Finanční shoda</x:v>
      </x:c>
      <x:c r="G25" s="2"/>
      <x:c r="H25" s="2"/>
    </x:row>
    <x:row r="26" ht="106" customHeight="1">
      <x:c r="A26" s="3" t="str">
        <x:v>ACQ-01</x:v>
      </x:c>
      <x:c r="B26" s="3" t="str">
        <x:v>Ackee</x:v>
      </x:c>
      <x:c r="C26" s="11" t="str">
        <x:f>IF(OR(NOT(EXACT(F7,'Zadání'!B20)),NOT(EXACT(F8,'Zadání'!B20)),NOT(EXACT(F9,'Zadání'!B20))),"ZNOVU POSOUDIT — ZMĚNA KRITÉRIÍ",IF(OR(C7="Neshoda",C8="Neshoda"),"VYŘADIT PRO ZADÁNÍ",IF(C9="Vymezit část skupiny","POZASTAVIT — VYMEZIT SUBJEKT",IF(AND(C7="Shoda pro oborový filtr",C8="Shoda pro oborový filtr",C9="Bez skupinové výhrady v této ukázce"),"PŘEDBĚŽNĚ DOPLNIT","POZASTAVIT — CHYBÍ POSOUZENÍ"))))</x:f>
        <x:v>PŘEDBĚŽNĚ DOPLNIT</x:v>
      </x:c>
      <x:c r="D26" s="3" t="str">
        <x:v>Nabídka odpovídá hledaným schopnostem. Provozní velikost a převoditelný rozsah firmy zatím neznáme.</x:v>
      </x:c>
      <x:c r="E26" s="3" t="str">
        <x:v>Která společnost drží smlouvy a tým? Jaký podíl výnosů tvoří údržba a opakované zakázky?</x:v>
      </x:c>
      <x:c r="F26" s="11" t="str">
        <x:f>'Profily'!B27</x:f>
        <x:v>Neověřeno</x:v>
      </x:c>
      <x:c r="G26" s="2"/>
      <x:c r="H26" s="2"/>
    </x:row>
    <x:row r="27" ht="106" customHeight="1">
      <x:c r="A27" s="3" t="str">
        <x:v>ACQ-02</x:v>
      </x:c>
      <x:c r="B27" s="3" t="str">
        <x:v>Futured</x:v>
      </x:c>
      <x:c r="C27" s="11" t="str">
        <x:f>IF(OR(NOT(EXACT(F10,'Zadání'!B20)),NOT(EXACT(F11,'Zadání'!B20)),NOT(EXACT(F12,'Zadání'!B20))),"ZNOVU POSOUDIT — ZMĚNA KRITÉRIÍ",IF(OR(C10="Neshoda",C11="Neshoda"),"VYŘADIT PRO ZADÁNÍ",IF(C12="Vymezit část skupiny","POZASTAVIT — VYMEZIT SUBJEKT",IF(AND(C10="Shoda pro oborový filtr",C11="Shoda pro oborový filtr",C12="Bez skupinové výhrady v této ukázce"),"PŘEDBĚŽNĚ DOPLNIT","POZASTAVIT — CHYBÍ POSOUZENÍ"))))</x:f>
        <x:v>PŘEDBĚŽNĚ DOPLNIT</x:v>
      </x:c>
      <x:c r="D27" s="3" t="str">
        <x:v>Služby i české působení odpovídají. Právní identifikace pomůže navázat kontrolou účetních podkladů.</x:v>
      </x:c>
      <x:c r="E27" s="3" t="str">
        <x:v>Jaké jsou marže a koncentrace klientů? Patří prezentované projekty i relevantní smlouvy téže společnosti?</x:v>
      </x:c>
      <x:c r="F27" s="11" t="str">
        <x:f>'Profily'!B53</x:f>
        <x:v>Neověřeno</x:v>
      </x:c>
      <x:c r="G27" s="2"/>
      <x:c r="H27" s="2"/>
    </x:row>
    <x:row r="28" ht="106" customHeight="1">
      <x:c r="A28" s="3" t="str">
        <x:v>ACQ-03</x:v>
      </x:c>
      <x:c r="B28" s="3" t="str">
        <x:v>GoodRequest</x:v>
      </x:c>
      <x:c r="C28" s="11" t="str">
        <x:f>IF(OR(NOT(EXACT(F13,'Zadání'!B20)),NOT(EXACT(F14,'Zadání'!B20)),NOT(EXACT(F15,'Zadání'!B20))),"ZNOVU POSOUDIT — ZMĚNA KRITÉRIÍ",IF(OR(C13="Neshoda",C14="Neshoda"),"VYŘADIT PRO ZADÁNÍ",IF(C15="Vymezit část skupiny","POZASTAVIT — VYMEZIT SUBJEKT",IF(AND(C13="Shoda pro oborový filtr",C14="Shoda pro oborový filtr",C15="Bez skupinové výhrady v této ukázce"),"PŘEDBĚŽNĚ DOPLNIT","POZASTAVIT — CHYBÍ POSOUZENÍ"))))</x:f>
        <x:v>PŘEDBĚŽNĚ DOPLNIT</x:v>
      </x:c>
      <x:c r="D28" s="3" t="str">
        <x:v>Oborový a regionální filtr splňuje. Počet lidí na webu nepoužíváme jako náhradu za ziskovost.</x:v>
      </x:c>
      <x:c r="E28" s="3" t="str">
        <x:v>Kde jsou zaměstnanci a klientské smlouvy? Jaký je podíl externích kapacit a závislost na hlavních klientech?</x:v>
      </x:c>
      <x:c r="F28" s="11" t="str">
        <x:f>'Profily'!B79</x:f>
        <x:v>Neověřeno</x:v>
      </x:c>
      <x:c r="G28" s="2"/>
      <x:c r="H28" s="2"/>
    </x:row>
    <x:row r="29" ht="106" customHeight="1">
      <x:c r="A29" s="3" t="str">
        <x:v>ACQ-04</x:v>
      </x:c>
      <x:c r="B29" s="3" t="str">
        <x:v>Cleevio</x:v>
      </x:c>
      <x:c r="C29" s="11" t="str">
        <x:f>IF(OR(NOT(EXACT(F16,'Zadání'!B20)),NOT(EXACT(F17,'Zadání'!B20)),NOT(EXACT(F18,'Zadání'!B20))),"ZNOVU POSOUDIT — ZMĚNA KRITÉRIÍ",IF(OR(C16="Neshoda",C17="Neshoda"),"VYŘADIT PRO ZADÁNÍ",IF(C18="Vymezit část skupiny","POZASTAVIT — VYMEZIT SUBJEKT",IF(AND(C16="Shoda pro oborový filtr",C17="Shoda pro oborový filtr",C18="Bez skupinové výhrady v této ukázce"),"PŘEDBĚŽNĚ DOPLNIT","POZASTAVIT — CHYBÍ POSOUZENÍ"))))</x:f>
        <x:v>POZASTAVIT — VYMEZIT SUBJEKT</x:v>
      </x:c>
      <x:c r="D29" s="3" t="str">
        <x:v>Schopnosti odpovídají. Skupinový web ale nestačí k určení společnosti, kterou by kupující mohl posuzovat.</x:v>
      </x:c>
      <x:c r="E29" s="3" t="str">
        <x:v>Co patří do zakázkového vývoje a co do vlastních produktů? Lze tyto činnosti finančně i smluvně oddělit?</x:v>
      </x:c>
      <x:c r="F29" s="11" t="str">
        <x:f>'Profily'!B105</x:f>
        <x:v>Neověřeno</x:v>
      </x:c>
      <x:c r="G29" s="2"/>
      <x:c r="H29" s="2"/>
    </x:row>
    <x:row r="30" ht="106" customHeight="1">
      <x:c r="A30" s="3" t="str">
        <x:v>ACQ-05</x:v>
      </x:c>
      <x:c r="B30" s="3" t="str">
        <x:v>Keboola</x:v>
      </x:c>
      <x:c r="C30" s="11" t="str">
        <x:f>IF(OR(NOT(EXACT(F19,'Zadání'!B20)),NOT(EXACT(F20,'Zadání'!B20)),NOT(EXACT(F21,'Zadání'!B20))),"ZNOVU POSOUDIT — ZMĚNA KRITÉRIÍ",IF(OR(C19="Neshoda",C20="Neshoda"),"VYŘADIT PRO ZADÁNÍ",IF(C21="Vymezit část skupiny","POZASTAVIT — VYMEZIT SUBJEKT",IF(AND(C19="Shoda pro oborový filtr",C20="Shoda pro oborový filtr",C21="Bez skupinové výhrady v této ukázce"),"PŘEDBĚŽNĚ DOPLNIT","POZASTAVIT — CHYBÍ POSOUZENÍ"))))</x:f>
        <x:v>VYŘADIT PRO ZADÁNÍ</x:v>
      </x:c>
      <x:c r="D30" s="3" t="str">
        <x:v>Zveřejněný produkt neodpovídá vymezenému nákupu týmu pro zakázkový vývoj mobilních a webových aplikací.</x:v>
      </x:c>
      <x:c r="E30" s="3" t="str">
        <x:v>Vrátit do výběru jen při změně zadání na datovou platformu; případnou samostatnou službu by bylo nutné doložit.</x:v>
      </x:c>
      <x:c r="F30" s="11" t="str">
        <x:f>'Profily'!B131</x:f>
        <x:v>Neověřeno</x:v>
      </x:c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30" customHeight="1">
      <x:c r="A33" s="3" t="str">
        <x:v>Předběžný oborový výběr není klientem schválený shortlist. Tři pokračující profily vyžadují další finanční a vlastnické podklady. Vyřazení platí jen pro toto zadání.</x:v>
      </x:c>
      <x:c r="B33" s="3"/>
      <x:c r="C33" s="3"/>
      <x:c r="D33" s="3"/>
      <x:c r="E33" s="3"/>
      <x:c r="F33" s="3"/>
      <x:c r="G33" s="2"/>
      <x:c r="H33" s="2"/>
    </x:row>
    <x:row r="34" ht="30" customHeight="1">
      <x:c r="A34" s="3"/>
      <x:c r="B34" s="3"/>
      <x:c r="C34" s="3"/>
      <x:c r="D34" s="3"/>
      <x:c r="E34" s="3"/>
      <x:c r="F34" s="3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</x:row>
    <x:row r="131" ht="24" customHeight="1">
      <x:c r="A131" s="2"/>
      <x:c r="B131" s="2"/>
      <x:c r="C131" s="2"/>
      <x:c r="D131" s="2"/>
      <x:c r="E131" s="2"/>
      <x:c r="F131" s="2"/>
      <x:c r="G131" s="2"/>
      <x:c r="H131" s="2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</x:row>
    <x:row r="137" ht="24" customHeight="1">
      <x:c r="A137" s="2"/>
      <x:c r="B137" s="2"/>
      <x:c r="C137" s="2"/>
      <x:c r="D137" s="2"/>
      <x:c r="E137" s="2"/>
      <x:c r="F137" s="2"/>
      <x:c r="G137" s="2"/>
      <x:c r="H137" s="2"/>
    </x:row>
    <x:row r="138" ht="24" customHeight="1">
      <x:c r="A138" s="2"/>
      <x:c r="B138" s="2"/>
      <x:c r="C138" s="2"/>
      <x:c r="D138" s="2"/>
      <x:c r="E138" s="2"/>
      <x:c r="F138" s="2"/>
      <x:c r="G138" s="2"/>
      <x:c r="H138" s="2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</x:row>
  </x:sheetData>
  <x:mergeCells>
    <x:mergeCell ref="A1:F1"/>
    <x:mergeCell ref="A2:F2"/>
    <x:mergeCell ref="A3:F4"/>
    <x:mergeCell ref="A33:F34"/>
  </x:mergeCells>
  <x:conditionalFormatting sqref="A1:H205">
    <x:cfRule type="containsText" dxfId="2" priority="1" operator="containsText" text="BLOKOVÁNO"/>
    <x:cfRule type="containsText" dxfId="3" priority="2" operator="containsText" text="ZASTARALÝ ZÁZNAM"/>
  </x:conditionalFormatting>
  <x:dataValidations count="15">
    <x:dataValidation type="list" sqref="C7">
      <x:formula1>"Shoda pro oborový filtr,Neshoda,Neověřeno"</x:formula1>
    </x:dataValidation>
    <x:dataValidation type="list" sqref="C8">
      <x:formula1>"Shoda pro oborový filtr,Neshoda,Neověřeno"</x:formula1>
    </x:dataValidation>
    <x:dataValidation type="list" sqref="C9">
      <x:formula1>"Bez skupinové výhrady v této ukázce,Vymezit část skupiny,Neověřeno"</x:formula1>
    </x:dataValidation>
    <x:dataValidation type="list" sqref="C10">
      <x:formula1>"Shoda pro oborový filtr,Neshoda,Neověřeno"</x:formula1>
    </x:dataValidation>
    <x:dataValidation type="list" sqref="C11">
      <x:formula1>"Shoda pro oborový filtr,Neshoda,Neověřeno"</x:formula1>
    </x:dataValidation>
    <x:dataValidation type="list" sqref="C12">
      <x:formula1>"Bez skupinové výhrady v této ukázce,Vymezit část skupiny,Neověřeno"</x:formula1>
    </x:dataValidation>
    <x:dataValidation type="list" sqref="C13">
      <x:formula1>"Shoda pro oborový filtr,Neshoda,Neověřeno"</x:formula1>
    </x:dataValidation>
    <x:dataValidation type="list" sqref="C14">
      <x:formula1>"Shoda pro oborový filtr,Neshoda,Neověřeno"</x:formula1>
    </x:dataValidation>
    <x:dataValidation type="list" sqref="C15">
      <x:formula1>"Bez skupinové výhrady v této ukázce,Vymezit část skupiny,Neověřeno"</x:formula1>
    </x:dataValidation>
    <x:dataValidation type="list" sqref="C16">
      <x:formula1>"Shoda pro oborový filtr,Neshoda,Neověřeno"</x:formula1>
    </x:dataValidation>
    <x:dataValidation type="list" sqref="C17">
      <x:formula1>"Shoda pro oborový filtr,Neshoda,Neověřeno"</x:formula1>
    </x:dataValidation>
    <x:dataValidation type="list" sqref="C18">
      <x:formula1>"Bez skupinové výhrady v této ukázce,Vymezit část skupiny,Neověřeno"</x:formula1>
    </x:dataValidation>
    <x:dataValidation type="list" sqref="C19">
      <x:formula1>"Shoda pro oborový filtr,Neshoda,Neověřeno"</x:formula1>
    </x:dataValidation>
    <x:dataValidation type="list" sqref="C20">
      <x:formula1>"Shoda pro oborový filtr,Neshoda,Neověřeno"</x:formula1>
    </x:dataValidation>
    <x:dataValidation type="list" sqref="C21">
      <x:formula1>"Bez skupinové výhrady v této ukázce,Vymezit část skupiny,Neověřeno"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DD4D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.5" hidden="0" customWidth="1"/>
    <x:col min="2" max="2" width="25.6299991607666" hidden="0" customWidth="1"/>
    <x:col min="3" max="3" width="23.75" hidden="0" customWidth="1"/>
    <x:col min="4" max="4" width="30" hidden="0" customWidth="1"/>
    <x:col min="5" max="5" width="26.25" hidden="0" customWidth="1"/>
    <x:col min="6" max="6" width="29.3799991607666" hidden="0" customWidth="1"/>
    <x:col min="7" max="7" width="25" hidden="0" customWidth="1"/>
    <x:col min="8" max="8" width="28.1299991607666" hidden="0" customWidth="1"/>
  </x:cols>
  <x:sheetData>
    <x:row r="1" ht="30" customHeight="1">
      <x:c r="A1" s="4" t="str">
        <x:v>Profily a původ údajů</x:v>
      </x:c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Historická veřejná ukázka — kontrola 14. 9. 2026. Není klientským mandátem, současným shortlistem ani nabídkou firem k prodeji.</x:v>
      </x:c>
      <x:c r="B2" s="3"/>
      <x:c r="C2" s="3"/>
      <x:c r="D2" s="3"/>
      <x:c r="E2" s="3"/>
      <x:c r="F2" s="3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5" t="str">
        <x:v>Pracovní ID</x:v>
      </x:c>
      <x:c r="B6" s="15" t="str">
        <x:v>Značka</x:v>
      </x:c>
      <x:c r="C6" s="15" t="str">
        <x:v>Doména / URL</x:v>
      </x:c>
      <x:c r="D6" s="15" t="str">
        <x:v>Stát registrace</x:v>
      </x:c>
      <x:c r="E6" s="15" t="str">
        <x:v>Registrační ID</x:v>
      </x:c>
      <x:c r="F6" s="15" t="str">
        <x:v>Jmenný alias</x:v>
      </x:c>
      <x:c r="G6" s="15" t="str">
        <x:v>Normalizovaná doména</x:v>
      </x:c>
      <x:c r="H6" s="15" t="str">
        <x:v>Klíč stát + ID</x:v>
      </x:c>
    </x:row>
    <x:row r="7" ht="36" customHeight="1">
      <x:c r="A7" s="2" t="str">
        <x:v>ACQ-01</x:v>
      </x:c>
      <x:c r="B7" s="2" t="str">
        <x:v>Ackee</x:v>
      </x:c>
      <x:c r="C7" s="8" t="str">
        <x:v>ackee.cz</x:v>
      </x:c>
      <x:c r="D7" s="16"/>
      <x:c r="E7" s="16"/>
      <x:c r="F7" s="8"/>
      <x:c r="G7" s="2" t="str">
        <x:f>IF(LEN(TRIM(C7))&gt;0,LEFT(SUBSTITUTE(SUBSTITUTE(SUBSTITUTE(LOWER(TRIM(C7)),"https://",""),"http://",""),"www.",""),MIN(FIND("/",SUBSTITUTE(SUBSTITUTE(SUBSTITUTE(LOWER(TRIM(C7)),"https://",""),"http://",""),"www.","")&amp;"/"),FIND("?",SUBSTITUTE(SUBSTITUTE(SUBSTITUTE(LOWER(TRIM(C7)),"https://",""),"http://",""),"www.","")&amp;"?"),FIND("#",SUBSTITUTE(SUBSTITUTE(SUBSTITUTE(LOWER(TRIM(C7)),"https://",""),"http://",""),"www.","")&amp;"#"))-1),"")</x:f>
        <x:v>ackee.cz</x:v>
      </x:c>
      <x:c r="H7" s="2" t="str">
        <x:f>IF(AND(LEN(TRIM(D7))&gt;0,LEN(TRIM(E7))&gt;0),LOWER(TRIM(D7))&amp;"|"&amp;UPPER(SUBSTITUTE(TRIM(E7)," ","")),"")</x:f>
      </x:c>
    </x:row>
    <x:row r="8" ht="36" customHeight="1">
      <x:c r="A8" s="2" t="str">
        <x:v>ACQ-02</x:v>
      </x:c>
      <x:c r="B8" s="2" t="str">
        <x:v>Futured</x:v>
      </x:c>
      <x:c r="C8" s="8" t="str">
        <x:v>futured.app</x:v>
      </x:c>
      <x:c r="D8" s="16"/>
      <x:c r="E8" s="16"/>
      <x:c r="F8" s="8"/>
      <x:c r="G8" s="2" t="str">
        <x:f>IF(LEN(TRIM(C8))&gt;0,LEFT(SUBSTITUTE(SUBSTITUTE(SUBSTITUTE(LOWER(TRIM(C8)),"https://",""),"http://",""),"www.",""),MIN(FIND("/",SUBSTITUTE(SUBSTITUTE(SUBSTITUTE(LOWER(TRIM(C8)),"https://",""),"http://",""),"www.","")&amp;"/"),FIND("?",SUBSTITUTE(SUBSTITUTE(SUBSTITUTE(LOWER(TRIM(C8)),"https://",""),"http://",""),"www.","")&amp;"?"),FIND("#",SUBSTITUTE(SUBSTITUTE(SUBSTITUTE(LOWER(TRIM(C8)),"https://",""),"http://",""),"www.","")&amp;"#"))-1),"")</x:f>
        <x:v>futured.app</x:v>
      </x:c>
      <x:c r="H8" s="2" t="str">
        <x:f>IF(AND(LEN(TRIM(D8))&gt;0,LEN(TRIM(E8))&gt;0),LOWER(TRIM(D8))&amp;"|"&amp;UPPER(SUBSTITUTE(TRIM(E8)," ","")),"")</x:f>
      </x:c>
    </x:row>
    <x:row r="9" ht="36" customHeight="1">
      <x:c r="A9" s="2" t="str">
        <x:v>ACQ-03</x:v>
      </x:c>
      <x:c r="B9" s="2" t="str">
        <x:v>GoodRequest</x:v>
      </x:c>
      <x:c r="C9" s="8" t="str">
        <x:v>goodrequest.com</x:v>
      </x:c>
      <x:c r="D9" s="16"/>
      <x:c r="E9" s="16"/>
      <x:c r="F9" s="8"/>
      <x:c r="G9" s="2" t="str">
        <x:f>IF(LEN(TRIM(C9))&gt;0,LEFT(SUBSTITUTE(SUBSTITUTE(SUBSTITUTE(LOWER(TRIM(C9)),"https://",""),"http://",""),"www.",""),MIN(FIND("/",SUBSTITUTE(SUBSTITUTE(SUBSTITUTE(LOWER(TRIM(C9)),"https://",""),"http://",""),"www.","")&amp;"/"),FIND("?",SUBSTITUTE(SUBSTITUTE(SUBSTITUTE(LOWER(TRIM(C9)),"https://",""),"http://",""),"www.","")&amp;"?"),FIND("#",SUBSTITUTE(SUBSTITUTE(SUBSTITUTE(LOWER(TRIM(C9)),"https://",""),"http://",""),"www.","")&amp;"#"))-1),"")</x:f>
        <x:v>goodrequest.com</x:v>
      </x:c>
      <x:c r="H9" s="2" t="str">
        <x:f>IF(AND(LEN(TRIM(D9))&gt;0,LEN(TRIM(E9))&gt;0),LOWER(TRIM(D9))&amp;"|"&amp;UPPER(SUBSTITUTE(TRIM(E9)," ","")),"")</x:f>
      </x:c>
    </x:row>
    <x:row r="10" ht="36" customHeight="1">
      <x:c r="A10" s="2" t="str">
        <x:v>ACQ-04</x:v>
      </x:c>
      <x:c r="B10" s="2" t="str">
        <x:v>Cleevio</x:v>
      </x:c>
      <x:c r="C10" s="8" t="str">
        <x:v>cleevio.com</x:v>
      </x:c>
      <x:c r="D10" s="16"/>
      <x:c r="E10" s="16"/>
      <x:c r="F10" s="8" t="str">
        <x:v>Cleevio Group</x:v>
      </x:c>
      <x:c r="G10" s="2" t="str">
        <x:f>IF(LEN(TRIM(C10))&gt;0,LEFT(SUBSTITUTE(SUBSTITUTE(SUBSTITUTE(LOWER(TRIM(C10)),"https://",""),"http://",""),"www.",""),MIN(FIND("/",SUBSTITUTE(SUBSTITUTE(SUBSTITUTE(LOWER(TRIM(C10)),"https://",""),"http://",""),"www.","")&amp;"/"),FIND("?",SUBSTITUTE(SUBSTITUTE(SUBSTITUTE(LOWER(TRIM(C10)),"https://",""),"http://",""),"www.","")&amp;"?"),FIND("#",SUBSTITUTE(SUBSTITUTE(SUBSTITUTE(LOWER(TRIM(C10)),"https://",""),"http://",""),"www.","")&amp;"#"))-1),"")</x:f>
        <x:v>cleevio.com</x:v>
      </x:c>
      <x:c r="H10" s="2" t="str">
        <x:f>IF(AND(LEN(TRIM(D10))&gt;0,LEN(TRIM(E10))&gt;0),LOWER(TRIM(D10))&amp;"|"&amp;UPPER(SUBSTITUTE(TRIM(E10)," ","")),"")</x:f>
      </x:c>
    </x:row>
    <x:row r="11" ht="36" customHeight="1">
      <x:c r="A11" s="2" t="str">
        <x:v>ACQ-05</x:v>
      </x:c>
      <x:c r="B11" s="2" t="str">
        <x:v>Keboola</x:v>
      </x:c>
      <x:c r="C11" s="8" t="str">
        <x:v>keboola.com</x:v>
      </x:c>
      <x:c r="D11" s="16"/>
      <x:c r="E11" s="16"/>
      <x:c r="F11" s="8"/>
      <x:c r="G11" s="2" t="str">
        <x:f>IF(LEN(TRIM(C11))&gt;0,LEFT(SUBSTITUTE(SUBSTITUTE(SUBSTITUTE(LOWER(TRIM(C11)),"https://",""),"http://",""),"www.",""),MIN(FIND("/",SUBSTITUTE(SUBSTITUTE(SUBSTITUTE(LOWER(TRIM(C11)),"https://",""),"http://",""),"www.","")&amp;"/"),FIND("?",SUBSTITUTE(SUBSTITUTE(SUBSTITUTE(LOWER(TRIM(C11)),"https://",""),"http://",""),"www.","")&amp;"?"),FIND("#",SUBSTITUTE(SUBSTITUTE(SUBSTITUTE(LOWER(TRIM(C11)),"https://",""),"http://",""),"www.","")&amp;"#"))-1),"")</x:f>
        <x:v>keboola.com</x:v>
      </x:c>
      <x:c r="H11" s="2" t="str">
        <x:f>IF(AND(LEN(TRIM(D11))&gt;0,LEN(TRIM(E11))&gt;0),LOWER(TRIM(D11))&amp;"|"&amp;UPPER(SUBSTITUTE(TRIM(E11)," ","")),"")</x:f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30" customHeight="1">
      <x:c r="A13" s="3" t="str">
        <x:v>Původní texty a datum jsou zmrazená ukázka. Změna pracovního pole je sama neaktualizuje.</x:v>
      </x:c>
      <x:c r="B13" s="3"/>
      <x:c r="C13" s="3"/>
      <x:c r="D13" s="3"/>
      <x:c r="E13" s="3"/>
      <x:c r="F13" s="3"/>
      <x:c r="G13" s="3"/>
      <x:c r="H13" s="3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30" customHeight="1">
      <x:c r="A15" s="17" t="str">
        <x:v>ACQ-01 — Ackee</x:v>
      </x:c>
      <x:c r="B15" s="17"/>
      <x:c r="C15" s="17"/>
      <x:c r="D15" s="17"/>
      <x:c r="E15" s="17"/>
      <x:c r="F15" s="17"/>
      <x:c r="G15" s="17"/>
      <x:c r="H15" s="17"/>
    </x:row>
    <x:row r="16" ht="56" customHeight="1">
      <x:c r="A16" s="3" t="str">
        <x:v>Původní veřejný údaj — zmrazený</x:v>
      </x:c>
      <x:c r="B16" s="3" t="str">
        <x:v>Nabízí vývoj mobilních a webových aplikací a UI/UX design; zveřejňuje kontakt v Praze.</x:v>
      </x:c>
      <x:c r="C16" s="3"/>
      <x:c r="D16" s="3"/>
      <x:c r="E16" s="3"/>
      <x:c r="F16" s="3"/>
      <x:c r="G16" s="3"/>
      <x:c r="H16" s="3"/>
    </x:row>
    <x:row r="17" ht="42" customHeight="1">
      <x:c r="A17" s="3" t="str">
        <x:v>Původní zdroje / ID</x:v>
      </x:c>
      <x:c r="B17" s="3" t="str">
        <x:v>ackee — https://www.ackee.cz/
ackee-contact — https://www.ackee.cz/kontakt</x:v>
      </x:c>
      <x:c r="C17" s="3"/>
      <x:c r="D17" s="3"/>
      <x:c r="E17" s="3"/>
      <x:c r="F17" s="3"/>
      <x:c r="G17" s="3"/>
      <x:c r="H17" s="3"/>
    </x:row>
    <x:row r="18" ht="28" customHeight="1">
      <x:c r="A18" s="3" t="str">
        <x:v>Datum původní kontroly</x:v>
      </x:c>
      <x:c r="B18" s="21" t="n">
        <x:v>46279</x:v>
      </x:c>
      <x:c r="C18" s="22"/>
      <x:c r="D18" s="22"/>
      <x:c r="E18" s="22"/>
      <x:c r="F18" s="22"/>
      <x:c r="G18" s="22"/>
      <x:c r="H18" s="22"/>
    </x:row>
    <x:row r="19" ht="28" customHeight="1">
      <x:c r="A19" s="3" t="str">
        <x:v>Pracovní verze profilu</x:v>
      </x:c>
      <x:c r="B19" s="8" t="str">
        <x:v>ACQ-01-v1</x:v>
      </x:c>
      <x:c r="C19" s="8"/>
      <x:c r="D19" s="8"/>
      <x:c r="E19" s="8"/>
      <x:c r="F19" s="8"/>
      <x:c r="G19" s="8"/>
      <x:c r="H19" s="8"/>
    </x:row>
    <x:row r="20" ht="42" customHeight="1">
      <x:c r="A20" s="3" t="str">
        <x:v>Aktuální pracovní zjištění</x:v>
      </x:c>
      <x:c r="B20" s="8"/>
      <x:c r="C20" s="8"/>
      <x:c r="D20" s="8"/>
      <x:c r="E20" s="8"/>
      <x:c r="F20" s="8"/>
      <x:c r="G20" s="8"/>
      <x:c r="H20" s="8"/>
    </x:row>
    <x:row r="21" ht="42" customHeight="1">
      <x:c r="A21" s="3" t="str">
        <x:v>Aktuální zdroj / podklad</x:v>
      </x:c>
      <x:c r="B21" s="8"/>
      <x:c r="C21" s="8"/>
      <x:c r="D21" s="8"/>
      <x:c r="E21" s="8"/>
      <x:c r="F21" s="8"/>
      <x:c r="G21" s="8"/>
      <x:c r="H21" s="8"/>
    </x:row>
    <x:row r="22" ht="28" customHeight="1">
      <x:c r="A22" s="3" t="str">
        <x:v>Datum nové kontroly</x:v>
      </x:c>
      <x:c r="B22" s="23"/>
      <x:c r="C22" s="24"/>
      <x:c r="D22" s="24"/>
      <x:c r="E22" s="24"/>
      <x:c r="F22" s="24"/>
      <x:c r="G22" s="24"/>
      <x:c r="H22" s="24"/>
    </x:row>
    <x:row r="23" ht="28" customHeight="1">
      <x:c r="A23" s="3" t="str">
        <x:v>Vymezení identity a subjektu</x:v>
      </x:c>
      <x:c r="B23" s="8" t="str">
        <x:v>Nevyřešeno</x:v>
      </x:c>
      <x:c r="C23" s="8"/>
      <x:c r="D23" s="8"/>
      <x:c r="E23" s="8"/>
      <x:c r="F23" s="8"/>
      <x:c r="G23" s="8"/>
      <x:c r="H23" s="8"/>
    </x:row>
    <x:row r="24" ht="42" customHeight="1">
      <x:c r="A24" s="3" t="str">
        <x:v>Podklad k identitě / vymezení</x:v>
      </x:c>
      <x:c r="B24" s="8"/>
      <x:c r="C24" s="8"/>
      <x:c r="D24" s="8"/>
      <x:c r="E24" s="8"/>
      <x:c r="F24" s="8"/>
      <x:c r="G24" s="8"/>
      <x:c r="H24" s="8"/>
    </x:row>
    <x:row r="25" ht="28" customHeight="1">
      <x:c r="A25" s="3" t="str">
        <x:v>Zveřejněný právní název — historický</x:v>
      </x:c>
      <x:c r="B25" s="3"/>
      <x:c r="C25" s="3"/>
      <x:c r="D25" s="3"/>
      <x:c r="E25" s="3"/>
      <x:c r="F25" s="3"/>
      <x:c r="G25" s="3"/>
      <x:c r="H25" s="3"/>
    </x:row>
    <x:row r="26" ht="42" customHeight="1">
      <x:c r="A26" s="3" t="str">
        <x:v>Pracovní rozsah subjektu</x:v>
      </x:c>
      <x:c r="B26" s="8"/>
      <x:c r="C26" s="8"/>
      <x:c r="D26" s="8"/>
      <x:c r="E26" s="8"/>
      <x:c r="F26" s="8"/>
      <x:c r="G26" s="8"/>
      <x:c r="H26" s="8"/>
    </x:row>
    <x:row r="27" ht="28" customHeight="1">
      <x:c r="A27" s="3" t="str">
        <x:v>Finanční shoda</x:v>
      </x:c>
      <x:c r="B27" s="8" t="str">
        <x:v>Neověřeno</x:v>
      </x:c>
      <x:c r="C27" s="8"/>
      <x:c r="D27" s="8"/>
      <x:c r="E27" s="8"/>
      <x:c r="F27" s="8"/>
      <x:c r="G27" s="8"/>
      <x:c r="H27" s="8"/>
    </x:row>
    <x:row r="28" ht="28" customHeight="1">
      <x:c r="A28" s="3" t="str">
        <x:v>Vlastnictví</x:v>
      </x:c>
      <x:c r="B28" s="8" t="str">
        <x:v>Neověřeno</x:v>
      </x:c>
      <x:c r="C28" s="8"/>
      <x:c r="D28" s="8"/>
      <x:c r="E28" s="8"/>
      <x:c r="F28" s="8"/>
      <x:c r="G28" s="8"/>
      <x:c r="H28" s="8"/>
    </x:row>
    <x:row r="29" ht="28" customHeight="1">
      <x:c r="A29" s="3" t="str">
        <x:v>Ochota prodat</x:v>
      </x:c>
      <x:c r="B29" s="8" t="str">
        <x:v>Neověřeno</x:v>
      </x:c>
      <x:c r="C29" s="8"/>
      <x:c r="D29" s="8"/>
      <x:c r="E29" s="8"/>
      <x:c r="F29" s="8"/>
      <x:c r="G29" s="8"/>
      <x:c r="H29" s="8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8" customHeight="1">
      <x:c r="A31" s="2" t="str">
        <x:v>Aktuální otisk profilu</x:v>
      </x:c>
      <x:c r="B31" s="3" t="str">
        <x:f>LEN(A7)&amp;":"&amp;A7&amp;"|"&amp;LEN(B7)&amp;":"&amp;B7&amp;"|"&amp;LEN(C7)&amp;":"&amp;C7&amp;"|"&amp;LEN(D7)&amp;":"&amp;D7&amp;"|"&amp;LEN(E7)&amp;":"&amp;E7&amp;"|"&amp;LEN(F7)&amp;":"&amp;F7&amp;"|"&amp;LEN(B19)&amp;":"&amp;B19&amp;"|"&amp;LEN(B20)&amp;":"&amp;B20&amp;"|"&amp;LEN(B21)&amp;":"&amp;B21&amp;"|"&amp;LEN(IF(ISNUMBER(B22),TEXT(B22,"yyyy-mm-dd"),"&lt;missing&gt;"))&amp;":"&amp;IF(ISNUMBER(B22),TEXT(B22,"yyyy-mm-dd"),"&lt;missing&gt;")&amp;"|"&amp;LEN(B23)&amp;":"&amp;B23&amp;"|"&amp;LEN(B24)&amp;":"&amp;B24&amp;"|"&amp;LEN(B26)&amp;":"&amp;B26&amp;"|"&amp;LEN(B27)&amp;":"&amp;B27&amp;"|"&amp;LEN(B28)&amp;":"&amp;B28&amp;"|"&amp;LEN(B29)&amp;":"&amp;B29</x:f>
        <x:v>6:ACQ-01|5:Ackee|8:ackee.cz|0:|0:|0:|9:ACQ-01-v1|0:|0:|9:&lt;missing&gt;|10:Nevyřešeno|0:|0:|9:Neověřeno|9:Neověřeno|9:Neověřeno</x:v>
      </x:c>
      <x:c r="C31" s="3"/>
      <x:c r="D31" s="3"/>
      <x:c r="E31" s="3"/>
      <x:c r="F31" s="3"/>
      <x:c r="G31" s="3"/>
      <x:c r="H31" s="3"/>
    </x:row>
    <x:row r="32" ht="28" customHeight="1">
      <x:c r="A32" s="2"/>
      <x:c r="B32" s="3"/>
      <x:c r="C32" s="3"/>
      <x:c r="D32" s="3"/>
      <x:c r="E32" s="3"/>
      <x:c r="F32" s="3"/>
      <x:c r="G32" s="3"/>
      <x:c r="H32" s="3"/>
    </x:row>
    <x:row r="33" ht="28" customHeight="1">
      <x:c r="A33" s="2"/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Otisk je technický řetězec pro porovnání, nikoli výsledek prověrky. Na obrazovce může být zkrácen. Kopírujte celou buňku a vložte pouze hodnotu, nikdy zobrazený úryvek.</x:v>
      </x:c>
      <x:c r="B34" s="3"/>
      <x:c r="C34" s="3"/>
      <x:c r="D34" s="3"/>
      <x:c r="E34" s="3"/>
      <x:c r="F34" s="3"/>
      <x:c r="G34" s="3"/>
      <x:c r="H34" s="3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  <x:row r="41" ht="30" customHeight="1">
      <x:c r="A41" s="17" t="str">
        <x:v>ACQ-02 — Futured</x:v>
      </x:c>
      <x:c r="B41" s="17"/>
      <x:c r="C41" s="17"/>
      <x:c r="D41" s="17"/>
      <x:c r="E41" s="17"/>
      <x:c r="F41" s="17"/>
      <x:c r="G41" s="17"/>
      <x:c r="H41" s="17"/>
    </x:row>
    <x:row r="42" ht="56" customHeight="1">
      <x:c r="A42" s="3" t="str">
        <x:v>Původní veřejný údaj — zmrazený</x:v>
      </x:c>
      <x:c r="B42" s="3" t="str">
        <x:v>Popisuje vývoj mobilních a webových aplikací. Kontaktní stránka uvádí Futured apps s. r. o., Brno a Prahu.</x:v>
      </x:c>
      <x:c r="C42" s="3"/>
      <x:c r="D42" s="3"/>
      <x:c r="E42" s="3"/>
      <x:c r="F42" s="3"/>
      <x:c r="G42" s="3"/>
      <x:c r="H42" s="3"/>
    </x:row>
    <x:row r="43" ht="42" customHeight="1">
      <x:c r="A43" s="3" t="str">
        <x:v>Původní zdroje / ID</x:v>
      </x:c>
      <x:c r="B43" s="3" t="str">
        <x:v>futured — https://www.futured.app/en
futured-contact — https://www.futured.app/cs/kontakt</x:v>
      </x:c>
      <x:c r="C43" s="3"/>
      <x:c r="D43" s="3"/>
      <x:c r="E43" s="3"/>
      <x:c r="F43" s="3"/>
      <x:c r="G43" s="3"/>
      <x:c r="H43" s="3"/>
    </x:row>
    <x:row r="44" ht="28" customHeight="1">
      <x:c r="A44" s="3" t="str">
        <x:v>Datum původní kontroly</x:v>
      </x:c>
      <x:c r="B44" s="21" t="n">
        <x:v>46279</x:v>
      </x:c>
      <x:c r="C44" s="22"/>
      <x:c r="D44" s="22"/>
      <x:c r="E44" s="22"/>
      <x:c r="F44" s="22"/>
      <x:c r="G44" s="22"/>
      <x:c r="H44" s="22"/>
    </x:row>
    <x:row r="45" ht="28" customHeight="1">
      <x:c r="A45" s="3" t="str">
        <x:v>Pracovní verze profilu</x:v>
      </x:c>
      <x:c r="B45" s="8" t="str">
        <x:v>ACQ-02-v1</x:v>
      </x:c>
      <x:c r="C45" s="8"/>
      <x:c r="D45" s="8"/>
      <x:c r="E45" s="8"/>
      <x:c r="F45" s="8"/>
      <x:c r="G45" s="8"/>
      <x:c r="H45" s="8"/>
    </x:row>
    <x:row r="46" ht="42" customHeight="1">
      <x:c r="A46" s="3" t="str">
        <x:v>Aktuální pracovní zjištění</x:v>
      </x:c>
      <x:c r="B46" s="8"/>
      <x:c r="C46" s="8"/>
      <x:c r="D46" s="8"/>
      <x:c r="E46" s="8"/>
      <x:c r="F46" s="8"/>
      <x:c r="G46" s="8"/>
      <x:c r="H46" s="8"/>
    </x:row>
    <x:row r="47" ht="42" customHeight="1">
      <x:c r="A47" s="3" t="str">
        <x:v>Aktuální zdroj / podklad</x:v>
      </x:c>
      <x:c r="B47" s="8"/>
      <x:c r="C47" s="8"/>
      <x:c r="D47" s="8"/>
      <x:c r="E47" s="8"/>
      <x:c r="F47" s="8"/>
      <x:c r="G47" s="8"/>
      <x:c r="H47" s="8"/>
    </x:row>
    <x:row r="48" ht="28" customHeight="1">
      <x:c r="A48" s="3" t="str">
        <x:v>Datum nové kontroly</x:v>
      </x:c>
      <x:c r="B48" s="23"/>
      <x:c r="C48" s="24"/>
      <x:c r="D48" s="24"/>
      <x:c r="E48" s="24"/>
      <x:c r="F48" s="24"/>
      <x:c r="G48" s="24"/>
      <x:c r="H48" s="24"/>
    </x:row>
    <x:row r="49" ht="28" customHeight="1">
      <x:c r="A49" s="3" t="str">
        <x:v>Vymezení identity a subjektu</x:v>
      </x:c>
      <x:c r="B49" s="8" t="str">
        <x:v>Nevyřešeno</x:v>
      </x:c>
      <x:c r="C49" s="8"/>
      <x:c r="D49" s="8"/>
      <x:c r="E49" s="8"/>
      <x:c r="F49" s="8"/>
      <x:c r="G49" s="8"/>
      <x:c r="H49" s="8"/>
    </x:row>
    <x:row r="50" ht="42" customHeight="1">
      <x:c r="A50" s="3" t="str">
        <x:v>Podklad k identitě / vymezení</x:v>
      </x:c>
      <x:c r="B50" s="8"/>
      <x:c r="C50" s="8"/>
      <x:c r="D50" s="8"/>
      <x:c r="E50" s="8"/>
      <x:c r="F50" s="8"/>
      <x:c r="G50" s="8"/>
      <x:c r="H50" s="8"/>
    </x:row>
    <x:row r="51" ht="28" customHeight="1">
      <x:c r="A51" s="3" t="str">
        <x:v>Zveřejněný právní název — historický</x:v>
      </x:c>
      <x:c r="B51" s="3" t="str">
        <x:v>Futured apps s. r. o.</x:v>
      </x:c>
      <x:c r="C51" s="3"/>
      <x:c r="D51" s="3"/>
      <x:c r="E51" s="3"/>
      <x:c r="F51" s="3"/>
      <x:c r="G51" s="3"/>
      <x:c r="H51" s="3"/>
    </x:row>
    <x:row r="52" ht="42" customHeight="1">
      <x:c r="A52" s="3" t="str">
        <x:v>Pracovní rozsah subjektu</x:v>
      </x:c>
      <x:c r="B52" s="8"/>
      <x:c r="C52" s="8"/>
      <x:c r="D52" s="8"/>
      <x:c r="E52" s="8"/>
      <x:c r="F52" s="8"/>
      <x:c r="G52" s="8"/>
      <x:c r="H52" s="8"/>
    </x:row>
    <x:row r="53" ht="28" customHeight="1">
      <x:c r="A53" s="3" t="str">
        <x:v>Finanční shoda</x:v>
      </x:c>
      <x:c r="B53" s="8" t="str">
        <x:v>Neověřeno</x:v>
      </x:c>
      <x:c r="C53" s="8"/>
      <x:c r="D53" s="8"/>
      <x:c r="E53" s="8"/>
      <x:c r="F53" s="8"/>
      <x:c r="G53" s="8"/>
      <x:c r="H53" s="8"/>
    </x:row>
    <x:row r="54" ht="28" customHeight="1">
      <x:c r="A54" s="3" t="str">
        <x:v>Vlastnictví</x:v>
      </x:c>
      <x:c r="B54" s="8" t="str">
        <x:v>Neověřeno</x:v>
      </x:c>
      <x:c r="C54" s="8"/>
      <x:c r="D54" s="8"/>
      <x:c r="E54" s="8"/>
      <x:c r="F54" s="8"/>
      <x:c r="G54" s="8"/>
      <x:c r="H54" s="8"/>
    </x:row>
    <x:row r="55" ht="28" customHeight="1">
      <x:c r="A55" s="3" t="str">
        <x:v>Ochota prodat</x:v>
      </x:c>
      <x:c r="B55" s="8" t="str">
        <x:v>Neověřeno</x:v>
      </x:c>
      <x:c r="C55" s="8"/>
      <x:c r="D55" s="8"/>
      <x:c r="E55" s="8"/>
      <x:c r="F55" s="8"/>
      <x:c r="G55" s="8"/>
      <x:c r="H55" s="8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 t="str">
        <x:v>Aktuální otisk profilu</x:v>
      </x:c>
      <x:c r="B57" s="3" t="str">
        <x:f>LEN(A8)&amp;":"&amp;A8&amp;"|"&amp;LEN(B8)&amp;":"&amp;B8&amp;"|"&amp;LEN(C8)&amp;":"&amp;C8&amp;"|"&amp;LEN(D8)&amp;":"&amp;D8&amp;"|"&amp;LEN(E8)&amp;":"&amp;E8&amp;"|"&amp;LEN(F8)&amp;":"&amp;F8&amp;"|"&amp;LEN(B45)&amp;":"&amp;B45&amp;"|"&amp;LEN(B46)&amp;":"&amp;B46&amp;"|"&amp;LEN(B47)&amp;":"&amp;B47&amp;"|"&amp;LEN(IF(ISNUMBER(B48),TEXT(B48,"yyyy-mm-dd"),"&lt;missing&gt;"))&amp;":"&amp;IF(ISNUMBER(B48),TEXT(B48,"yyyy-mm-dd"),"&lt;missing&gt;")&amp;"|"&amp;LEN(B49)&amp;":"&amp;B49&amp;"|"&amp;LEN(B50)&amp;":"&amp;B50&amp;"|"&amp;LEN(B52)&amp;":"&amp;B52&amp;"|"&amp;LEN(B53)&amp;":"&amp;B53&amp;"|"&amp;LEN(B54)&amp;":"&amp;B54&amp;"|"&amp;LEN(B55)&amp;":"&amp;B55</x:f>
        <x:v>6:ACQ-02|7:Futured|11:futured.app|0:|0:|0:|9:ACQ-02-v1|0:|0:|9:&lt;missing&gt;|10:Nevyřešeno|0:|0:|9:Neověřeno|9:Neověřeno|9:Neověřeno</x:v>
      </x:c>
      <x:c r="C57" s="3"/>
      <x:c r="D57" s="3"/>
      <x:c r="E57" s="3"/>
      <x:c r="F57" s="3"/>
      <x:c r="G57" s="3"/>
      <x:c r="H57" s="3"/>
    </x:row>
    <x:row r="58" ht="28" customHeight="1">
      <x:c r="A58" s="2"/>
      <x:c r="B58" s="3"/>
      <x:c r="C58" s="3"/>
      <x:c r="D58" s="3"/>
      <x:c r="E58" s="3"/>
      <x:c r="F58" s="3"/>
      <x:c r="G58" s="3"/>
      <x:c r="H58" s="3"/>
    </x:row>
    <x:row r="59" ht="28" customHeight="1">
      <x:c r="A59" s="2"/>
      <x:c r="B59" s="3"/>
      <x:c r="C59" s="3"/>
      <x:c r="D59" s="3"/>
      <x:c r="E59" s="3"/>
      <x:c r="F59" s="3"/>
      <x:c r="G59" s="3"/>
      <x:c r="H59" s="3"/>
    </x:row>
    <x:row r="60" ht="32" customHeight="1">
      <x:c r="A60" s="3" t="str">
        <x:v>Otisk je technický řetězec pro porovnání, nikoli výsledek prověrky. Na obrazovce může být zkrácen. Kopírujte celou buňku a vložte pouze hodnotu, nikdy zobrazený úryvek.</x:v>
      </x:c>
      <x:c r="B60" s="3"/>
      <x:c r="C60" s="3"/>
      <x:c r="D60" s="3"/>
      <x:c r="E60" s="3"/>
      <x:c r="F60" s="3"/>
      <x:c r="G60" s="3"/>
      <x:c r="H60" s="3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30" customHeight="1">
      <x:c r="A67" s="17" t="str">
        <x:v>ACQ-03 — GoodRequest</x:v>
      </x:c>
      <x:c r="B67" s="17"/>
      <x:c r="C67" s="17"/>
      <x:c r="D67" s="17"/>
      <x:c r="E67" s="17"/>
      <x:c r="F67" s="17"/>
      <x:c r="G67" s="17"/>
      <x:c r="H67" s="17"/>
    </x:row>
    <x:row r="68" ht="56" customHeight="1">
      <x:c r="A68" s="3" t="str">
        <x:v>Původní veřejný údaj — zmrazený</x:v>
      </x:c>
      <x:c r="B68" s="3" t="str">
        <x:v>Nabízí mobilní a webový vývoj, backend a design. Zveřejňuje kanceláře v Žilině a Bratislavě.</x:v>
      </x:c>
      <x:c r="C68" s="3"/>
      <x:c r="D68" s="3"/>
      <x:c r="E68" s="3"/>
      <x:c r="F68" s="3"/>
      <x:c r="G68" s="3"/>
      <x:c r="H68" s="3"/>
    </x:row>
    <x:row r="69" ht="42" customHeight="1">
      <x:c r="A69" s="3" t="str">
        <x:v>Původní zdroje / ID</x:v>
      </x:c>
      <x:c r="B69" s="3" t="str">
        <x:v>goodrequest — https://www.goodrequest.com/
goodrequest-contact — https://www.goodrequest.com/contact</x:v>
      </x:c>
      <x:c r="C69" s="3"/>
      <x:c r="D69" s="3"/>
      <x:c r="E69" s="3"/>
      <x:c r="F69" s="3"/>
      <x:c r="G69" s="3"/>
      <x:c r="H69" s="3"/>
    </x:row>
    <x:row r="70" ht="28" customHeight="1">
      <x:c r="A70" s="3" t="str">
        <x:v>Datum původní kontroly</x:v>
      </x:c>
      <x:c r="B70" s="21" t="n">
        <x:v>46279</x:v>
      </x:c>
      <x:c r="C70" s="22"/>
      <x:c r="D70" s="22"/>
      <x:c r="E70" s="22"/>
      <x:c r="F70" s="22"/>
      <x:c r="G70" s="22"/>
      <x:c r="H70" s="22"/>
    </x:row>
    <x:row r="71" ht="28" customHeight="1">
      <x:c r="A71" s="3" t="str">
        <x:v>Pracovní verze profilu</x:v>
      </x:c>
      <x:c r="B71" s="8" t="str">
        <x:v>ACQ-03-v1</x:v>
      </x:c>
      <x:c r="C71" s="8"/>
      <x:c r="D71" s="8"/>
      <x:c r="E71" s="8"/>
      <x:c r="F71" s="8"/>
      <x:c r="G71" s="8"/>
      <x:c r="H71" s="8"/>
    </x:row>
    <x:row r="72" ht="42" customHeight="1">
      <x:c r="A72" s="3" t="str">
        <x:v>Aktuální pracovní zjištění</x:v>
      </x:c>
      <x:c r="B72" s="8"/>
      <x:c r="C72" s="8"/>
      <x:c r="D72" s="8"/>
      <x:c r="E72" s="8"/>
      <x:c r="F72" s="8"/>
      <x:c r="G72" s="8"/>
      <x:c r="H72" s="8"/>
    </x:row>
    <x:row r="73" ht="42" customHeight="1">
      <x:c r="A73" s="3" t="str">
        <x:v>Aktuální zdroj / podklad</x:v>
      </x:c>
      <x:c r="B73" s="8"/>
      <x:c r="C73" s="8"/>
      <x:c r="D73" s="8"/>
      <x:c r="E73" s="8"/>
      <x:c r="F73" s="8"/>
      <x:c r="G73" s="8"/>
      <x:c r="H73" s="8"/>
    </x:row>
    <x:row r="74" ht="28" customHeight="1">
      <x:c r="A74" s="3" t="str">
        <x:v>Datum nové kontroly</x:v>
      </x:c>
      <x:c r="B74" s="23"/>
      <x:c r="C74" s="24"/>
      <x:c r="D74" s="24"/>
      <x:c r="E74" s="24"/>
      <x:c r="F74" s="24"/>
      <x:c r="G74" s="24"/>
      <x:c r="H74" s="24"/>
    </x:row>
    <x:row r="75" ht="28" customHeight="1">
      <x:c r="A75" s="3" t="str">
        <x:v>Vymezení identity a subjektu</x:v>
      </x:c>
      <x:c r="B75" s="8" t="str">
        <x:v>Nevyřešeno</x:v>
      </x:c>
      <x:c r="C75" s="8"/>
      <x:c r="D75" s="8"/>
      <x:c r="E75" s="8"/>
      <x:c r="F75" s="8"/>
      <x:c r="G75" s="8"/>
      <x:c r="H75" s="8"/>
    </x:row>
    <x:row r="76" ht="42" customHeight="1">
      <x:c r="A76" s="3" t="str">
        <x:v>Podklad k identitě / vymezení</x:v>
      </x:c>
      <x:c r="B76" s="8"/>
      <x:c r="C76" s="8"/>
      <x:c r="D76" s="8"/>
      <x:c r="E76" s="8"/>
      <x:c r="F76" s="8"/>
      <x:c r="G76" s="8"/>
      <x:c r="H76" s="8"/>
    </x:row>
    <x:row r="77" ht="28" customHeight="1">
      <x:c r="A77" s="3" t="str">
        <x:v>Zveřejněný právní název — historický</x:v>
      </x:c>
      <x:c r="B77" s="3"/>
      <x:c r="C77" s="3"/>
      <x:c r="D77" s="3"/>
      <x:c r="E77" s="3"/>
      <x:c r="F77" s="3"/>
      <x:c r="G77" s="3"/>
      <x:c r="H77" s="3"/>
    </x:row>
    <x:row r="78" ht="42" customHeight="1">
      <x:c r="A78" s="3" t="str">
        <x:v>Pracovní rozsah subjektu</x:v>
      </x:c>
      <x:c r="B78" s="8"/>
      <x:c r="C78" s="8"/>
      <x:c r="D78" s="8"/>
      <x:c r="E78" s="8"/>
      <x:c r="F78" s="8"/>
      <x:c r="G78" s="8"/>
      <x:c r="H78" s="8"/>
    </x:row>
    <x:row r="79" ht="28" customHeight="1">
      <x:c r="A79" s="3" t="str">
        <x:v>Finanční shoda</x:v>
      </x:c>
      <x:c r="B79" s="8" t="str">
        <x:v>Neověřeno</x:v>
      </x:c>
      <x:c r="C79" s="8"/>
      <x:c r="D79" s="8"/>
      <x:c r="E79" s="8"/>
      <x:c r="F79" s="8"/>
      <x:c r="G79" s="8"/>
      <x:c r="H79" s="8"/>
    </x:row>
    <x:row r="80" ht="28" customHeight="1">
      <x:c r="A80" s="3" t="str">
        <x:v>Vlastnictví</x:v>
      </x:c>
      <x:c r="B80" s="8" t="str">
        <x:v>Neověřeno</x:v>
      </x:c>
      <x:c r="C80" s="8"/>
      <x:c r="D80" s="8"/>
      <x:c r="E80" s="8"/>
      <x:c r="F80" s="8"/>
      <x:c r="G80" s="8"/>
      <x:c r="H80" s="8"/>
    </x:row>
    <x:row r="81" ht="28" customHeight="1">
      <x:c r="A81" s="3" t="str">
        <x:v>Ochota prodat</x:v>
      </x:c>
      <x:c r="B81" s="8" t="str">
        <x:v>Neověřeno</x:v>
      </x:c>
      <x:c r="C81" s="8"/>
      <x:c r="D81" s="8"/>
      <x:c r="E81" s="8"/>
      <x:c r="F81" s="8"/>
      <x:c r="G81" s="8"/>
      <x:c r="H81" s="8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 t="str">
        <x:v>Aktuální otisk profilu</x:v>
      </x:c>
      <x:c r="B83" s="3" t="str">
        <x:f>LEN(A9)&amp;":"&amp;A9&amp;"|"&amp;LEN(B9)&amp;":"&amp;B9&amp;"|"&amp;LEN(C9)&amp;":"&amp;C9&amp;"|"&amp;LEN(D9)&amp;":"&amp;D9&amp;"|"&amp;LEN(E9)&amp;":"&amp;E9&amp;"|"&amp;LEN(F9)&amp;":"&amp;F9&amp;"|"&amp;LEN(B71)&amp;":"&amp;B71&amp;"|"&amp;LEN(B72)&amp;":"&amp;B72&amp;"|"&amp;LEN(B73)&amp;":"&amp;B73&amp;"|"&amp;LEN(IF(ISNUMBER(B74),TEXT(B74,"yyyy-mm-dd"),"&lt;missing&gt;"))&amp;":"&amp;IF(ISNUMBER(B74),TEXT(B74,"yyyy-mm-dd"),"&lt;missing&gt;")&amp;"|"&amp;LEN(B75)&amp;":"&amp;B75&amp;"|"&amp;LEN(B76)&amp;":"&amp;B76&amp;"|"&amp;LEN(B78)&amp;":"&amp;B78&amp;"|"&amp;LEN(B79)&amp;":"&amp;B79&amp;"|"&amp;LEN(B80)&amp;":"&amp;B80&amp;"|"&amp;LEN(B81)&amp;":"&amp;B81</x:f>
        <x:v>6:ACQ-03|11:GoodRequest|15:goodrequest.com|0:|0:|0:|9:ACQ-03-v1|0:|0:|9:&lt;missing&gt;|10:Nevyřešeno|0:|0:|9:Neověřeno|9:Neověřeno|9:Neověřeno</x:v>
      </x:c>
      <x:c r="C83" s="3"/>
      <x:c r="D83" s="3"/>
      <x:c r="E83" s="3"/>
      <x:c r="F83" s="3"/>
      <x:c r="G83" s="3"/>
      <x:c r="H83" s="3"/>
    </x:row>
    <x:row r="84" ht="28" customHeight="1">
      <x:c r="A84" s="2"/>
      <x:c r="B84" s="3"/>
      <x:c r="C84" s="3"/>
      <x:c r="D84" s="3"/>
      <x:c r="E84" s="3"/>
      <x:c r="F84" s="3"/>
      <x:c r="G84" s="3"/>
      <x:c r="H84" s="3"/>
    </x:row>
    <x:row r="85" ht="28" customHeight="1">
      <x:c r="A85" s="2"/>
      <x:c r="B85" s="3"/>
      <x:c r="C85" s="3"/>
      <x:c r="D85" s="3"/>
      <x:c r="E85" s="3"/>
      <x:c r="F85" s="3"/>
      <x:c r="G85" s="3"/>
      <x:c r="H85" s="3"/>
    </x:row>
    <x:row r="86" ht="32" customHeight="1">
      <x:c r="A86" s="3" t="str">
        <x:v>Otisk je technický řetězec pro porovnání, nikoli výsledek prověrky. Na obrazovce může být zkrácen. Kopírujte celou buňku a vložte pouze hodnotu, nikdy zobrazený úryvek.</x:v>
      </x:c>
      <x:c r="B86" s="3"/>
      <x:c r="C86" s="3"/>
      <x:c r="D86" s="3"/>
      <x:c r="E86" s="3"/>
      <x:c r="F86" s="3"/>
      <x:c r="G86" s="3"/>
      <x:c r="H86" s="3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</x:row>
    <x:row r="93" ht="30" customHeight="1">
      <x:c r="A93" s="17" t="str">
        <x:v>ACQ-04 — Cleevio</x:v>
      </x:c>
      <x:c r="B93" s="17"/>
      <x:c r="C93" s="17"/>
      <x:c r="D93" s="17"/>
      <x:c r="E93" s="17"/>
      <x:c r="F93" s="17"/>
      <x:c r="G93" s="17"/>
      <x:c r="H93" s="17"/>
    </x:row>
    <x:row r="94" ht="56" customHeight="1">
      <x:c r="A94" s="3" t="str">
        <x:v>Původní veřejný údaj — zmrazený</x:v>
      </x:c>
      <x:c r="B94" s="3" t="str">
        <x:v>Uvádí design, mobilní vývoj, frontend a backend; působí v Praze a je součástí Cleevio Group.</x:v>
      </x:c>
      <x:c r="C94" s="3"/>
      <x:c r="D94" s="3"/>
      <x:c r="E94" s="3"/>
      <x:c r="F94" s="3"/>
      <x:c r="G94" s="3"/>
      <x:c r="H94" s="3"/>
    </x:row>
    <x:row r="95" ht="42" customHeight="1">
      <x:c r="A95" s="3" t="str">
        <x:v>Původní zdroje / ID</x:v>
      </x:c>
      <x:c r="B95" s="3" t="str">
        <x:v>cleevio — https://cleevio.com/</x:v>
      </x:c>
      <x:c r="C95" s="3"/>
      <x:c r="D95" s="3"/>
      <x:c r="E95" s="3"/>
      <x:c r="F95" s="3"/>
      <x:c r="G95" s="3"/>
      <x:c r="H95" s="3"/>
    </x:row>
    <x:row r="96" ht="28" customHeight="1">
      <x:c r="A96" s="3" t="str">
        <x:v>Datum původní kontroly</x:v>
      </x:c>
      <x:c r="B96" s="21" t="n">
        <x:v>46279</x:v>
      </x:c>
      <x:c r="C96" s="22"/>
      <x:c r="D96" s="22"/>
      <x:c r="E96" s="22"/>
      <x:c r="F96" s="22"/>
      <x:c r="G96" s="22"/>
      <x:c r="H96" s="22"/>
    </x:row>
    <x:row r="97" ht="28" customHeight="1">
      <x:c r="A97" s="3" t="str">
        <x:v>Pracovní verze profilu</x:v>
      </x:c>
      <x:c r="B97" s="8" t="str">
        <x:v>ACQ-04-v1</x:v>
      </x:c>
      <x:c r="C97" s="8"/>
      <x:c r="D97" s="8"/>
      <x:c r="E97" s="8"/>
      <x:c r="F97" s="8"/>
      <x:c r="G97" s="8"/>
      <x:c r="H97" s="8"/>
    </x:row>
    <x:row r="98" ht="42" customHeight="1">
      <x:c r="A98" s="3" t="str">
        <x:v>Aktuální pracovní zjištění</x:v>
      </x:c>
      <x:c r="B98" s="8"/>
      <x:c r="C98" s="8"/>
      <x:c r="D98" s="8"/>
      <x:c r="E98" s="8"/>
      <x:c r="F98" s="8"/>
      <x:c r="G98" s="8"/>
      <x:c r="H98" s="8"/>
    </x:row>
    <x:row r="99" ht="42" customHeight="1">
      <x:c r="A99" s="3" t="str">
        <x:v>Aktuální zdroj / podklad</x:v>
      </x:c>
      <x:c r="B99" s="8"/>
      <x:c r="C99" s="8"/>
      <x:c r="D99" s="8"/>
      <x:c r="E99" s="8"/>
      <x:c r="F99" s="8"/>
      <x:c r="G99" s="8"/>
      <x:c r="H99" s="8"/>
    </x:row>
    <x:row r="100" ht="28" customHeight="1">
      <x:c r="A100" s="3" t="str">
        <x:v>Datum nové kontroly</x:v>
      </x:c>
      <x:c r="B100" s="23"/>
      <x:c r="C100" s="24"/>
      <x:c r="D100" s="24"/>
      <x:c r="E100" s="24"/>
      <x:c r="F100" s="24"/>
      <x:c r="G100" s="24"/>
      <x:c r="H100" s="24"/>
    </x:row>
    <x:row r="101" ht="28" customHeight="1">
      <x:c r="A101" s="3" t="str">
        <x:v>Vymezení identity a subjektu</x:v>
      </x:c>
      <x:c r="B101" s="8" t="str">
        <x:v>Nevyřešeno</x:v>
      </x:c>
      <x:c r="C101" s="8"/>
      <x:c r="D101" s="8"/>
      <x:c r="E101" s="8"/>
      <x:c r="F101" s="8"/>
      <x:c r="G101" s="8"/>
      <x:c r="H101" s="8"/>
    </x:row>
    <x:row r="102" ht="42" customHeight="1">
      <x:c r="A102" s="3" t="str">
        <x:v>Podklad k identitě / vymezení</x:v>
      </x:c>
      <x:c r="B102" s="8"/>
      <x:c r="C102" s="8"/>
      <x:c r="D102" s="8"/>
      <x:c r="E102" s="8"/>
      <x:c r="F102" s="8"/>
      <x:c r="G102" s="8"/>
      <x:c r="H102" s="8"/>
    </x:row>
    <x:row r="103" ht="28" customHeight="1">
      <x:c r="A103" s="3" t="str">
        <x:v>Zveřejněný právní název — historický</x:v>
      </x:c>
      <x:c r="B103" s="3"/>
      <x:c r="C103" s="3"/>
      <x:c r="D103" s="3"/>
      <x:c r="E103" s="3"/>
      <x:c r="F103" s="3"/>
      <x:c r="G103" s="3"/>
      <x:c r="H103" s="3"/>
    </x:row>
    <x:row r="104" ht="42" customHeight="1">
      <x:c r="A104" s="3" t="str">
        <x:v>Pracovní rozsah subjektu</x:v>
      </x:c>
      <x:c r="B104" s="8"/>
      <x:c r="C104" s="8"/>
      <x:c r="D104" s="8"/>
      <x:c r="E104" s="8"/>
      <x:c r="F104" s="8"/>
      <x:c r="G104" s="8"/>
      <x:c r="H104" s="8"/>
    </x:row>
    <x:row r="105" ht="28" customHeight="1">
      <x:c r="A105" s="3" t="str">
        <x:v>Finanční shoda</x:v>
      </x:c>
      <x:c r="B105" s="8" t="str">
        <x:v>Neověřeno</x:v>
      </x:c>
      <x:c r="C105" s="8"/>
      <x:c r="D105" s="8"/>
      <x:c r="E105" s="8"/>
      <x:c r="F105" s="8"/>
      <x:c r="G105" s="8"/>
      <x:c r="H105" s="8"/>
    </x:row>
    <x:row r="106" ht="28" customHeight="1">
      <x:c r="A106" s="3" t="str">
        <x:v>Vlastnictví</x:v>
      </x:c>
      <x:c r="B106" s="8" t="str">
        <x:v>Neověřeno</x:v>
      </x:c>
      <x:c r="C106" s="8"/>
      <x:c r="D106" s="8"/>
      <x:c r="E106" s="8"/>
      <x:c r="F106" s="8"/>
      <x:c r="G106" s="8"/>
      <x:c r="H106" s="8"/>
    </x:row>
    <x:row r="107" ht="28" customHeight="1">
      <x:c r="A107" s="3" t="str">
        <x:v>Ochota prodat</x:v>
      </x:c>
      <x:c r="B107" s="8" t="str">
        <x:v>Neověřeno</x:v>
      </x:c>
      <x:c r="C107" s="8"/>
      <x:c r="D107" s="8"/>
      <x:c r="E107" s="8"/>
      <x:c r="F107" s="8"/>
      <x:c r="G107" s="8"/>
      <x:c r="H107" s="8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 t="str">
        <x:v>Aktuální otisk profilu</x:v>
      </x:c>
      <x:c r="B109" s="3" t="str">
        <x:f>LEN(A10)&amp;":"&amp;A10&amp;"|"&amp;LEN(B10)&amp;":"&amp;B10&amp;"|"&amp;LEN(C10)&amp;":"&amp;C10&amp;"|"&amp;LEN(D10)&amp;":"&amp;D10&amp;"|"&amp;LEN(E10)&amp;":"&amp;E10&amp;"|"&amp;LEN(F10)&amp;":"&amp;F10&amp;"|"&amp;LEN(B97)&amp;":"&amp;B97&amp;"|"&amp;LEN(B98)&amp;":"&amp;B98&amp;"|"&amp;LEN(B99)&amp;":"&amp;B99&amp;"|"&amp;LEN(IF(ISNUMBER(B100),TEXT(B100,"yyyy-mm-dd"),"&lt;missing&gt;"))&amp;":"&amp;IF(ISNUMBER(B100),TEXT(B100,"yyyy-mm-dd"),"&lt;missing&gt;")&amp;"|"&amp;LEN(B101)&amp;":"&amp;B101&amp;"|"&amp;LEN(B102)&amp;":"&amp;B102&amp;"|"&amp;LEN(B104)&amp;":"&amp;B104&amp;"|"&amp;LEN(B105)&amp;":"&amp;B105&amp;"|"&amp;LEN(B106)&amp;":"&amp;B106&amp;"|"&amp;LEN(B107)&amp;":"&amp;B107</x:f>
        <x:v>6:ACQ-04|7:Cleevio|11:cleevio.com|0:|0:|13:Cleevio Group|9:ACQ-04-v1|0:|0:|9:&lt;missing&gt;|10:Nevyřešeno|0:|0:|9:Neověřeno|9:Neověřeno|9:Neověřeno</x:v>
      </x:c>
      <x:c r="C109" s="3"/>
      <x:c r="D109" s="3"/>
      <x:c r="E109" s="3"/>
      <x:c r="F109" s="3"/>
      <x:c r="G109" s="3"/>
      <x:c r="H109" s="3"/>
    </x:row>
    <x:row r="110" ht="28" customHeight="1">
      <x:c r="A110" s="2"/>
      <x:c r="B110" s="3"/>
      <x:c r="C110" s="3"/>
      <x:c r="D110" s="3"/>
      <x:c r="E110" s="3"/>
      <x:c r="F110" s="3"/>
      <x:c r="G110" s="3"/>
      <x:c r="H110" s="3"/>
    </x:row>
    <x:row r="111" ht="28" customHeight="1">
      <x:c r="A111" s="2"/>
      <x:c r="B111" s="3"/>
      <x:c r="C111" s="3"/>
      <x:c r="D111" s="3"/>
      <x:c r="E111" s="3"/>
      <x:c r="F111" s="3"/>
      <x:c r="G111" s="3"/>
      <x:c r="H111" s="3"/>
    </x:row>
    <x:row r="112" ht="32" customHeight="1">
      <x:c r="A112" s="3" t="str">
        <x:v>Otisk je technický řetězec pro porovnání, nikoli výsledek prověrky. Na obrazovce může být zkrácen. Kopírujte celou buňku a vložte pouze hodnotu, nikdy zobrazený úryvek.</x:v>
      </x:c>
      <x:c r="B112" s="3"/>
      <x:c r="C112" s="3"/>
      <x:c r="D112" s="3"/>
      <x:c r="E112" s="3"/>
      <x:c r="F112" s="3"/>
      <x:c r="G112" s="3"/>
      <x:c r="H112" s="3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30" customHeight="1">
      <x:c r="A119" s="17" t="str">
        <x:v>ACQ-05 — Keboola</x:v>
      </x:c>
      <x:c r="B119" s="17"/>
      <x:c r="C119" s="17"/>
      <x:c r="D119" s="17"/>
      <x:c r="E119" s="17"/>
      <x:c r="F119" s="17"/>
      <x:c r="G119" s="17"/>
      <x:c r="H119" s="17"/>
    </x:row>
    <x:row r="120" ht="56" customHeight="1">
      <x:c r="A120" s="3" t="str">
        <x:v>Původní veřejný údaj — zmrazený</x:v>
      </x:c>
      <x:c r="B120" s="3" t="str">
        <x:v>Prezentuje vlastní datovou platformu pro propojení, transformaci a využití firemních dat.</x:v>
      </x:c>
      <x:c r="C120" s="3"/>
      <x:c r="D120" s="3"/>
      <x:c r="E120" s="3"/>
      <x:c r="F120" s="3"/>
      <x:c r="G120" s="3"/>
      <x:c r="H120" s="3"/>
    </x:row>
    <x:row r="121" ht="42" customHeight="1">
      <x:c r="A121" s="3" t="str">
        <x:v>Původní zdroje / ID</x:v>
      </x:c>
      <x:c r="B121" s="3" t="str">
        <x:v>keboola — https://www.keboola.com/</x:v>
      </x:c>
      <x:c r="C121" s="3"/>
      <x:c r="D121" s="3"/>
      <x:c r="E121" s="3"/>
      <x:c r="F121" s="3"/>
      <x:c r="G121" s="3"/>
      <x:c r="H121" s="3"/>
    </x:row>
    <x:row r="122" ht="28" customHeight="1">
      <x:c r="A122" s="3" t="str">
        <x:v>Datum původní kontroly</x:v>
      </x:c>
      <x:c r="B122" s="21" t="n">
        <x:v>46279</x:v>
      </x:c>
      <x:c r="C122" s="22"/>
      <x:c r="D122" s="22"/>
      <x:c r="E122" s="22"/>
      <x:c r="F122" s="22"/>
      <x:c r="G122" s="22"/>
      <x:c r="H122" s="22"/>
    </x:row>
    <x:row r="123" ht="28" customHeight="1">
      <x:c r="A123" s="3" t="str">
        <x:v>Pracovní verze profilu</x:v>
      </x:c>
      <x:c r="B123" s="8" t="str">
        <x:v>ACQ-05-v1</x:v>
      </x:c>
      <x:c r="C123" s="8"/>
      <x:c r="D123" s="8"/>
      <x:c r="E123" s="8"/>
      <x:c r="F123" s="8"/>
      <x:c r="G123" s="8"/>
      <x:c r="H123" s="8"/>
    </x:row>
    <x:row r="124" ht="42" customHeight="1">
      <x:c r="A124" s="3" t="str">
        <x:v>Aktuální pracovní zjištění</x:v>
      </x:c>
      <x:c r="B124" s="8"/>
      <x:c r="C124" s="8"/>
      <x:c r="D124" s="8"/>
      <x:c r="E124" s="8"/>
      <x:c r="F124" s="8"/>
      <x:c r="G124" s="8"/>
      <x:c r="H124" s="8"/>
    </x:row>
    <x:row r="125" ht="42" customHeight="1">
      <x:c r="A125" s="3" t="str">
        <x:v>Aktuální zdroj / podklad</x:v>
      </x:c>
      <x:c r="B125" s="8"/>
      <x:c r="C125" s="8"/>
      <x:c r="D125" s="8"/>
      <x:c r="E125" s="8"/>
      <x:c r="F125" s="8"/>
      <x:c r="G125" s="8"/>
      <x:c r="H125" s="8"/>
    </x:row>
    <x:row r="126" ht="28" customHeight="1">
      <x:c r="A126" s="3" t="str">
        <x:v>Datum nové kontroly</x:v>
      </x:c>
      <x:c r="B126" s="23"/>
      <x:c r="C126" s="24"/>
      <x:c r="D126" s="24"/>
      <x:c r="E126" s="24"/>
      <x:c r="F126" s="24"/>
      <x:c r="G126" s="24"/>
      <x:c r="H126" s="24"/>
    </x:row>
    <x:row r="127" ht="28" customHeight="1">
      <x:c r="A127" s="3" t="str">
        <x:v>Vymezení identity a subjektu</x:v>
      </x:c>
      <x:c r="B127" s="8" t="str">
        <x:v>Nevyřešeno</x:v>
      </x:c>
      <x:c r="C127" s="8"/>
      <x:c r="D127" s="8"/>
      <x:c r="E127" s="8"/>
      <x:c r="F127" s="8"/>
      <x:c r="G127" s="8"/>
      <x:c r="H127" s="8"/>
    </x:row>
    <x:row r="128" ht="42" customHeight="1">
      <x:c r="A128" s="3" t="str">
        <x:v>Podklad k identitě / vymezení</x:v>
      </x:c>
      <x:c r="B128" s="8"/>
      <x:c r="C128" s="8"/>
      <x:c r="D128" s="8"/>
      <x:c r="E128" s="8"/>
      <x:c r="F128" s="8"/>
      <x:c r="G128" s="8"/>
      <x:c r="H128" s="8"/>
    </x:row>
    <x:row r="129" ht="28" customHeight="1">
      <x:c r="A129" s="3" t="str">
        <x:v>Zveřejněný právní název — historický</x:v>
      </x:c>
      <x:c r="B129" s="3"/>
      <x:c r="C129" s="3"/>
      <x:c r="D129" s="3"/>
      <x:c r="E129" s="3"/>
      <x:c r="F129" s="3"/>
      <x:c r="G129" s="3"/>
      <x:c r="H129" s="3"/>
    </x:row>
    <x:row r="130" ht="42" customHeight="1">
      <x:c r="A130" s="3" t="str">
        <x:v>Pracovní rozsah subjektu</x:v>
      </x:c>
      <x:c r="B130" s="8"/>
      <x:c r="C130" s="8"/>
      <x:c r="D130" s="8"/>
      <x:c r="E130" s="8"/>
      <x:c r="F130" s="8"/>
      <x:c r="G130" s="8"/>
      <x:c r="H130" s="8"/>
    </x:row>
    <x:row r="131" ht="28" customHeight="1">
      <x:c r="A131" s="3" t="str">
        <x:v>Finanční shoda</x:v>
      </x:c>
      <x:c r="B131" s="8" t="str">
        <x:v>Neověřeno</x:v>
      </x:c>
      <x:c r="C131" s="8"/>
      <x:c r="D131" s="8"/>
      <x:c r="E131" s="8"/>
      <x:c r="F131" s="8"/>
      <x:c r="G131" s="8"/>
      <x:c r="H131" s="8"/>
    </x:row>
    <x:row r="132" ht="28" customHeight="1">
      <x:c r="A132" s="3" t="str">
        <x:v>Vlastnictví</x:v>
      </x:c>
      <x:c r="B132" s="8" t="str">
        <x:v>Neověřeno</x:v>
      </x:c>
      <x:c r="C132" s="8"/>
      <x:c r="D132" s="8"/>
      <x:c r="E132" s="8"/>
      <x:c r="F132" s="8"/>
      <x:c r="G132" s="8"/>
      <x:c r="H132" s="8"/>
    </x:row>
    <x:row r="133" ht="28" customHeight="1">
      <x:c r="A133" s="3" t="str">
        <x:v>Ochota prodat</x:v>
      </x:c>
      <x:c r="B133" s="8" t="str">
        <x:v>Neověřeno</x:v>
      </x:c>
      <x:c r="C133" s="8"/>
      <x:c r="D133" s="8"/>
      <x:c r="E133" s="8"/>
      <x:c r="F133" s="8"/>
      <x:c r="G133" s="8"/>
      <x:c r="H133" s="8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</x:row>
    <x:row r="135" ht="28" customHeight="1">
      <x:c r="A135" s="2" t="str">
        <x:v>Aktuální otisk profilu</x:v>
      </x:c>
      <x:c r="B135" s="3" t="str">
        <x:f>LEN(A11)&amp;":"&amp;A11&amp;"|"&amp;LEN(B11)&amp;":"&amp;B11&amp;"|"&amp;LEN(C11)&amp;":"&amp;C11&amp;"|"&amp;LEN(D11)&amp;":"&amp;D11&amp;"|"&amp;LEN(E11)&amp;":"&amp;E11&amp;"|"&amp;LEN(F11)&amp;":"&amp;F11&amp;"|"&amp;LEN(B123)&amp;":"&amp;B123&amp;"|"&amp;LEN(B124)&amp;":"&amp;B124&amp;"|"&amp;LEN(B125)&amp;":"&amp;B125&amp;"|"&amp;LEN(IF(ISNUMBER(B126),TEXT(B126,"yyyy-mm-dd"),"&lt;missing&gt;"))&amp;":"&amp;IF(ISNUMBER(B126),TEXT(B126,"yyyy-mm-dd"),"&lt;missing&gt;")&amp;"|"&amp;LEN(B127)&amp;":"&amp;B127&amp;"|"&amp;LEN(B128)&amp;":"&amp;B128&amp;"|"&amp;LEN(B130)&amp;":"&amp;B130&amp;"|"&amp;LEN(B131)&amp;":"&amp;B131&amp;"|"&amp;LEN(B132)&amp;":"&amp;B132&amp;"|"&amp;LEN(B133)&amp;":"&amp;B133</x:f>
        <x:v>6:ACQ-05|7:Keboola|11:keboola.com|0:|0:|0:|9:ACQ-05-v1|0:|0:|9:&lt;missing&gt;|10:Nevyřešeno|0:|0:|9:Neověřeno|9:Neověřeno|9:Neověřeno</x:v>
      </x:c>
      <x:c r="C135" s="3"/>
      <x:c r="D135" s="3"/>
      <x:c r="E135" s="3"/>
      <x:c r="F135" s="3"/>
      <x:c r="G135" s="3"/>
      <x:c r="H135" s="3"/>
    </x:row>
    <x:row r="136" ht="28" customHeight="1">
      <x:c r="A136" s="2"/>
      <x:c r="B136" s="3"/>
      <x:c r="C136" s="3"/>
      <x:c r="D136" s="3"/>
      <x:c r="E136" s="3"/>
      <x:c r="F136" s="3"/>
      <x:c r="G136" s="3"/>
      <x:c r="H136" s="3"/>
    </x:row>
    <x:row r="137" ht="28" customHeight="1">
      <x:c r="A137" s="2"/>
      <x:c r="B137" s="3"/>
      <x:c r="C137" s="3"/>
      <x:c r="D137" s="3"/>
      <x:c r="E137" s="3"/>
      <x:c r="F137" s="3"/>
      <x:c r="G137" s="3"/>
      <x:c r="H137" s="3"/>
    </x:row>
    <x:row r="138" ht="32" customHeight="1">
      <x:c r="A138" s="3" t="str">
        <x:v>Otisk je technický řetězec pro porovnání, nikoli výsledek prověrky. Na obrazovce může být zkrácen. Kopírujte celou buňku a vložte pouze hodnotu, nikdy zobrazený úryvek.</x:v>
      </x:c>
      <x:c r="B138" s="3"/>
      <x:c r="C138" s="3"/>
      <x:c r="D138" s="3"/>
      <x:c r="E138" s="3"/>
      <x:c r="F138" s="3"/>
      <x:c r="G138" s="3"/>
      <x:c r="H138" s="3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</x:row>
  </x:sheetData>
  <x:mergeCells>
    <x:mergeCell ref="A1:H1"/>
    <x:mergeCell ref="A2:H2"/>
    <x:mergeCell ref="A15:H15"/>
    <x:mergeCell ref="B16:H16"/>
    <x:mergeCell ref="B17:H17"/>
    <x:mergeCell ref="B18:H18"/>
    <x:mergeCell ref="B19:H19"/>
    <x:mergeCell ref="B20:H20"/>
    <x:mergeCell ref="B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1:H33"/>
    <x:mergeCell ref="A34:H34"/>
    <x:mergeCell ref="A41:H41"/>
    <x:mergeCell ref="B42:H42"/>
    <x:mergeCell ref="B43:H43"/>
    <x:mergeCell ref="B44:H44"/>
    <x:mergeCell ref="B45:H45"/>
    <x:mergeCell ref="B46:H46"/>
    <x:mergeCell ref="B47:H47"/>
    <x:mergeCell ref="B48:H48"/>
    <x:mergeCell ref="B49:H49"/>
    <x:mergeCell ref="B50:H50"/>
    <x:mergeCell ref="B51:H51"/>
    <x:mergeCell ref="B52:H52"/>
    <x:mergeCell ref="B53:H53"/>
    <x:mergeCell ref="B54:H54"/>
    <x:mergeCell ref="B55:H55"/>
    <x:mergeCell ref="B57:H59"/>
    <x:mergeCell ref="A60:H60"/>
    <x:mergeCell ref="A67:H67"/>
    <x:mergeCell ref="B68:H68"/>
    <x:mergeCell ref="B69:H69"/>
    <x:mergeCell ref="B70:H70"/>
    <x:mergeCell ref="B71:H71"/>
    <x:mergeCell ref="B72:H72"/>
    <x:mergeCell ref="B73:H73"/>
    <x:mergeCell ref="B74:H74"/>
    <x:mergeCell ref="B75:H75"/>
    <x:mergeCell ref="B76:H76"/>
    <x:mergeCell ref="B77:H77"/>
    <x:mergeCell ref="B78:H78"/>
    <x:mergeCell ref="B79:H79"/>
    <x:mergeCell ref="B80:H80"/>
    <x:mergeCell ref="B81:H81"/>
    <x:mergeCell ref="B83:H85"/>
    <x:mergeCell ref="A86:H86"/>
    <x:mergeCell ref="A93:H93"/>
    <x:mergeCell ref="B94:H94"/>
    <x:mergeCell ref="B95:H95"/>
    <x:mergeCell ref="B96:H96"/>
    <x:mergeCell ref="B97:H97"/>
    <x:mergeCell ref="B98:H98"/>
    <x:mergeCell ref="B99:H99"/>
    <x:mergeCell ref="B100:H100"/>
    <x:mergeCell ref="B101:H101"/>
    <x:mergeCell ref="B102:H102"/>
    <x:mergeCell ref="B103:H103"/>
    <x:mergeCell ref="B104:H104"/>
    <x:mergeCell ref="B105:H105"/>
    <x:mergeCell ref="B106:H106"/>
    <x:mergeCell ref="B107:H107"/>
    <x:mergeCell ref="B109:H111"/>
    <x:mergeCell ref="A112:H112"/>
    <x:mergeCell ref="A119:H119"/>
    <x:mergeCell ref="B120:H120"/>
    <x:mergeCell ref="B121:H121"/>
    <x:mergeCell ref="B122:H122"/>
    <x:mergeCell ref="B123:H123"/>
    <x:mergeCell ref="B124:H124"/>
    <x:mergeCell ref="B125:H125"/>
    <x:mergeCell ref="B126:H126"/>
    <x:mergeCell ref="B127:H127"/>
    <x:mergeCell ref="B128:H128"/>
    <x:mergeCell ref="B129:H129"/>
    <x:mergeCell ref="B130:H130"/>
    <x:mergeCell ref="B131:H131"/>
    <x:mergeCell ref="B132:H132"/>
    <x:mergeCell ref="B133:H133"/>
    <x:mergeCell ref="B135:H137"/>
    <x:mergeCell ref="A138:H138"/>
    <x:mergeCell ref="A13:H13"/>
  </x:mergeCells>
  <x:conditionalFormatting sqref="A1:H205">
    <x:cfRule type="containsText" dxfId="4" priority="1" operator="containsText" text="BLOKOVÁNO"/>
    <x:cfRule type="containsText" dxfId="5" priority="2" operator="containsText" text="ZASTARALÝ ZÁZNAM"/>
  </x:conditionalFormatting>
  <x:dataValidations count="20">
    <x:dataValidation type="list" sqref="B23">
      <x:formula1>"Nevyřešeno,Vymezení doloženo pro zadání"</x:formula1>
    </x:dataValidation>
    <x:dataValidation type="list" sqref="B27">
      <x:formula1>"Neověřeno,Uživatel zaznamenal podklad"</x:formula1>
    </x:dataValidation>
    <x:dataValidation type="list" sqref="B28">
      <x:formula1>"Neověřeno,Uživatel zaznamenal podklad"</x:formula1>
    </x:dataValidation>
    <x:dataValidation type="list" sqref="B29">
      <x:formula1>"Neověřeno,Uživatel zaznamenal podklad"</x:formula1>
    </x:dataValidation>
    <x:dataValidation type="list" sqref="B49">
      <x:formula1>"Nevyřešeno,Vymezení doloženo pro zadání"</x:formula1>
    </x:dataValidation>
    <x:dataValidation type="list" sqref="B53">
      <x:formula1>"Neověřeno,Uživatel zaznamenal podklad"</x:formula1>
    </x:dataValidation>
    <x:dataValidation type="list" sqref="B54">
      <x:formula1>"Neověřeno,Uživatel zaznamenal podklad"</x:formula1>
    </x:dataValidation>
    <x:dataValidation type="list" sqref="B55">
      <x:formula1>"Neověřeno,Uživatel zaznamenal podklad"</x:formula1>
    </x:dataValidation>
    <x:dataValidation type="list" sqref="B75">
      <x:formula1>"Nevyřešeno,Vymezení doloženo pro zadání"</x:formula1>
    </x:dataValidation>
    <x:dataValidation type="list" sqref="B79">
      <x:formula1>"Neověřeno,Uživatel zaznamenal podklad"</x:formula1>
    </x:dataValidation>
    <x:dataValidation type="list" sqref="B80">
      <x:formula1>"Neověřeno,Uživatel zaznamenal podklad"</x:formula1>
    </x:dataValidation>
    <x:dataValidation type="list" sqref="B81">
      <x:formula1>"Neověřeno,Uživatel zaznamenal podklad"</x:formula1>
    </x:dataValidation>
    <x:dataValidation type="list" sqref="B101">
      <x:formula1>"Nevyřešeno,Vymezení doloženo pro zadání"</x:formula1>
    </x:dataValidation>
    <x:dataValidation type="list" sqref="B105">
      <x:formula1>"Neověřeno,Uživatel zaznamenal podklad"</x:formula1>
    </x:dataValidation>
    <x:dataValidation type="list" sqref="B106">
      <x:formula1>"Neověřeno,Uživatel zaznamenal podklad"</x:formula1>
    </x:dataValidation>
    <x:dataValidation type="list" sqref="B107">
      <x:formula1>"Neověřeno,Uživatel zaznamenal podklad"</x:formula1>
    </x:dataValidation>
    <x:dataValidation type="list" sqref="B127">
      <x:formula1>"Nevyřešeno,Vymezení doloženo pro zadání"</x:formula1>
    </x:dataValidation>
    <x:dataValidation type="list" sqref="B131">
      <x:formula1>"Neověřeno,Uživatel zaznamenal podklad"</x:formula1>
    </x:dataValidation>
    <x:dataValidation type="list" sqref="B132">
      <x:formula1>"Neověřeno,Uživatel zaznamenal podklad"</x:formula1>
    </x:dataValidation>
    <x:dataValidation type="list" sqref="B133">
      <x:formula1>"Neověřeno,Uživatel zaznamenal podklad"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CDD4D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.5" hidden="0" customWidth="1"/>
    <x:col min="2" max="2" width="25.6299991607666" hidden="0" customWidth="1"/>
    <x:col min="3" max="3" width="23.75" hidden="0" customWidth="1"/>
    <x:col min="4" max="4" width="30" hidden="0" customWidth="1"/>
    <x:col min="5" max="5" width="26.25" hidden="0" customWidth="1"/>
    <x:col min="6" max="6" width="29.3799991607666" hidden="0" customWidth="1"/>
    <x:col min="7" max="7" width="25" hidden="0" customWidth="1"/>
    <x:col min="8" max="8" width="28.1299991607666" hidden="0" customWidth="1"/>
  </x:cols>
  <x:sheetData>
    <x:row r="1" ht="30" customHeight="1">
      <x:c r="A1" s="4" t="str">
        <x:v>Klientův seznam a kontrola shod</x:v>
      </x:c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Historická veřejná ukázka — kontrola 14. 9. 2026. Není klientským mandátem, současným shortlistem ani nabídkou firem k prodeji.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Otisk je technický řetězec pro porovnání, nikoli výsledek prověrky. Na obrazovce může být zkrácen. Kopírujte celou buňku a vložte pouze hodnotu, nikdy zobrazený úryvek.</x:v>
      </x:c>
      <x:c r="B3" s="3"/>
      <x:c r="C3" s="3"/>
      <x:c r="D3" s="3"/>
      <x:c r="E3" s="3"/>
      <x:c r="F3" s="3"/>
      <x:c r="G3" s="3"/>
      <x:c r="H3" s="3"/>
    </x:row>
    <x:row r="4" ht="32" customHeight="1">
      <x:c r="A4" s="3" t="str">
        <x:v>Druh klientova seznamu</x:v>
      </x:c>
      <x:c r="B4" s="8" t="str">
        <x:v>Nedodán</x:v>
      </x:c>
      <x:c r="C4" s="8"/>
      <x:c r="D4" s="8"/>
      <x:c r="E4" s="8"/>
      <x:c r="F4" s="8"/>
      <x:c r="G4" s="8"/>
      <x:c r="H4" s="8"/>
    </x:row>
    <x:row r="5" ht="32" customHeight="1">
      <x:c r="A5" s="3" t="str">
        <x:v>Verze seznamu</x:v>
      </x:c>
      <x:c r="B5" s="8"/>
      <x:c r="C5" s="8"/>
      <x:c r="D5" s="8"/>
      <x:c r="E5" s="8"/>
      <x:c r="F5" s="8"/>
      <x:c r="G5" s="8"/>
      <x:c r="H5" s="8"/>
    </x:row>
    <x:row r="6" ht="32" customHeight="1">
      <x:c r="A6" s="3" t="str">
        <x:v>Datum snapshotu</x:v>
      </x:c>
      <x:c r="B6" s="20"/>
      <x:c r="C6" s="8"/>
      <x:c r="D6" s="8"/>
      <x:c r="E6" s="8"/>
      <x:c r="F6" s="8"/>
      <x:c r="G6" s="8"/>
      <x:c r="H6" s="8"/>
    </x:row>
    <x:row r="7" ht="58" customHeight="1">
      <x:c r="A7" s="3" t="str">
        <x:v>Rozsah pokrytí / výluk</x:v>
      </x:c>
      <x:c r="B7" s="8"/>
      <x:c r="C7" s="8"/>
      <x:c r="D7" s="8"/>
      <x:c r="E7" s="8"/>
      <x:c r="F7" s="8"/>
      <x:c r="G7" s="8"/>
      <x:c r="H7" s="8"/>
    </x:row>
    <x:row r="8" ht="32" customHeight="1">
      <x:c r="A8" s="3" t="str">
        <x:v>Kontrolu zapsal(a)</x:v>
      </x:c>
      <x:c r="B8" s="8"/>
      <x:c r="C8" s="8"/>
      <x:c r="D8" s="8"/>
      <x:c r="E8" s="8"/>
      <x:c r="F8" s="8"/>
      <x:c r="G8" s="8"/>
      <x:c r="H8" s="8"/>
    </x:row>
    <x:row r="9" ht="32" customHeight="1">
      <x:c r="A9" s="3" t="str">
        <x:v>Datum zaznamenané kontroly</x:v>
      </x:c>
      <x:c r="B9" s="20"/>
      <x:c r="C9" s="8"/>
      <x:c r="D9" s="8"/>
      <x:c r="E9" s="8"/>
      <x:c r="F9" s="8"/>
      <x:c r="G9" s="8"/>
      <x:c r="H9" s="8"/>
    </x:row>
    <x:row r="10" ht="58" customHeight="1">
      <x:c r="A10" s="3" t="str">
        <x:v>Podklad / odkaz ke kontrole</x:v>
      </x:c>
      <x:c r="B10" s="8"/>
      <x:c r="C10" s="8"/>
      <x:c r="D10" s="8"/>
      <x:c r="E10" s="8"/>
      <x:c r="F10" s="8"/>
      <x:c r="G10" s="8"/>
      <x:c r="H10" s="8"/>
    </x:row>
    <x:row r="11" ht="58" customHeight="1">
      <x:c r="A11" s="3" t="str">
        <x:v>Zaznamenaný otisk zkontrolovaného seznamu</x:v>
      </x:c>
      <x:c r="B11" s="26"/>
      <x:c r="C11" s="26"/>
      <x:c r="D11" s="26"/>
      <x:c r="E11" s="26"/>
      <x:c r="F11" s="26"/>
      <x:c r="G11" s="26"/>
      <x:c r="H11" s="26"/>
    </x:row>
    <x:row r="12" ht="58" customHeight="1">
      <x:c r="A12" s="3" t="str">
        <x:v>Otisk aktuálního seznamu</x:v>
      </x:c>
      <x:c r="B12" s="28" t="str">
        <x:f>LEN(B4)&amp;":"&amp;B4&amp;"|"&amp;LEN(B5)&amp;":"&amp;B5&amp;"|"&amp;LEN(IF(ISNUMBER(B6),TEXT(B6,"yyyy-mm-dd"),"&lt;missing&gt;"))&amp;":"&amp;IF(ISNUMBER(B6),TEXT(B6,"yyyy-mm-dd"),"&lt;missing&gt;")&amp;"|"&amp;LEN(B7)&amp;":"&amp;B7&amp;"|"&amp;LEN(B8)&amp;":"&amp;B8&amp;"|"&amp;LEN(IF(ISNUMBER(B9),TEXT(B9,"yyyy-mm-dd"),"&lt;missing&gt;"))&amp;":"&amp;IF(ISNUMBER(B9),TEXT(B9,"yyyy-mm-dd"),"&lt;missing&gt;")&amp;"|"&amp;LEN(B10)&amp;":"&amp;B10&amp;"|"&amp;LEN(A17)&amp;":"&amp;A17&amp;"|"&amp;LEN(C17)&amp;":"&amp;C17&amp;"|"&amp;LEN(D17)&amp;":"&amp;D17&amp;"|"&amp;LEN(E17)&amp;":"&amp;E17&amp;"|"&amp;LEN(F17)&amp;":"&amp;F17&amp;"|"&amp;LEN(A18)&amp;":"&amp;A18&amp;"|"&amp;LEN(C18)&amp;":"&amp;C18&amp;"|"&amp;LEN(D18)&amp;":"&amp;D18&amp;"|"&amp;LEN(E18)&amp;":"&amp;E18&amp;"|"&amp;LEN(F18)&amp;":"&amp;F18&amp;"|"&amp;LEN(A19)&amp;":"&amp;A19&amp;"|"&amp;LEN(C19)&amp;":"&amp;C19&amp;"|"&amp;LEN(D19)&amp;":"&amp;D19&amp;"|"&amp;LEN(E19)&amp;":"&amp;E19&amp;"|"&amp;LEN(F19)&amp;":"&amp;F19&amp;"|"&amp;LEN(A20)&amp;":"&amp;A20&amp;"|"&amp;LEN(C20)&amp;":"&amp;C20&amp;"|"&amp;LEN(D20)&amp;":"&amp;D20&amp;"|"&amp;LEN(E20)&amp;":"&amp;E20&amp;"|"&amp;LEN(F20)&amp;":"&amp;F20&amp;"|"&amp;LEN(A21)&amp;":"&amp;A21&amp;"|"&amp;LEN(C21)&amp;":"&amp;C21&amp;"|"&amp;LEN(D21)&amp;":"&amp;D21&amp;"|"&amp;LEN(E21)&amp;":"&amp;E21&amp;"|"&amp;LEN(F21)&amp;":"&amp;F21&amp;"|"&amp;LEN(A22)&amp;":"&amp;A22&amp;"|"&amp;LEN(C22)&amp;":"&amp;C22&amp;"|"&amp;LEN(D22)&amp;":"&amp;D22&amp;"|"&amp;LEN(E22)&amp;":"&amp;E22&amp;"|"&amp;LEN(F22)&amp;":"&amp;F22&amp;"|"&amp;LEN(A23)&amp;":"&amp;A23&amp;"|"&amp;LEN(C23)&amp;":"&amp;C23&amp;"|"&amp;LEN(D23)&amp;":"&amp;D23&amp;"|"&amp;LEN(E23)&amp;":"&amp;E23&amp;"|"&amp;LEN(F23)&amp;":"&amp;F23&amp;"|"&amp;LEN(A24)&amp;":"&amp;A24&amp;"|"&amp;LEN(C24)&amp;":"&amp;C24&amp;"|"&amp;LEN(D24)&amp;":"&amp;D24&amp;"|"&amp;LEN(E24)&amp;":"&amp;E24&amp;"|"&amp;LEN(F24)&amp;":"&amp;F24&amp;"|"&amp;LEN(A25)&amp;":"&amp;A25&amp;"|"&amp;LEN(C25)&amp;":"&amp;C25&amp;"|"&amp;LEN(D25)&amp;":"&amp;D25&amp;"|"&amp;LEN(E25)&amp;":"&amp;E25&amp;"|"&amp;LEN(F25)&amp;":"&amp;F25&amp;"|"&amp;LEN(A26)&amp;":"&amp;A26&amp;"|"&amp;LEN(C26)&amp;":"&amp;C26&amp;"|"&amp;LEN(D26)&amp;":"&amp;D26&amp;"|"&amp;LEN(E26)&amp;":"&amp;E26&amp;"|"&amp;LEN(F26)&amp;":"&amp;F26&amp;"|"&amp;LEN(A27)&amp;":"&amp;A27&amp;"|"&amp;LEN(C27)&amp;":"&amp;C27&amp;"|"&amp;LEN(D27)&amp;":"&amp;D27&amp;"|"&amp;LEN(E27)&amp;":"&amp;E27&amp;"|"&amp;LEN(F27)&amp;":"&amp;F27&amp;"|"&amp;LEN(A28)&amp;":"&amp;A28&amp;"|"&amp;LEN(C28)&amp;":"&amp;C28&amp;"|"&amp;LEN(D28)&amp;":"&amp;D28&amp;"|"&amp;LEN(E28)&amp;":"&amp;E28&amp;"|"&amp;LEN(F28)&amp;":"&amp;F28&amp;"|"&amp;LEN(A29)&amp;":"&amp;A29&amp;"|"&amp;LEN(C29)&amp;":"&amp;C29&amp;"|"&amp;LEN(D29)&amp;":"&amp;D29&amp;"|"&amp;LEN(E29)&amp;":"&amp;E29&amp;"|"&amp;LEN(F29)&amp;":"&amp;F29&amp;"|"&amp;LEN(A30)&amp;":"&amp;A30&amp;"|"&amp;LEN(C30)&amp;":"&amp;C30&amp;"|"&amp;LEN(D30)&amp;":"&amp;D30&amp;"|"&amp;LEN(E30)&amp;":"&amp;E30&amp;"|"&amp;LEN(F30)&amp;":"&amp;F30&amp;"|"&amp;LEN(A31)&amp;":"&amp;A31&amp;"|"&amp;LEN(C31)&amp;":"&amp;C31&amp;"|"&amp;LEN(D31)&amp;":"&amp;D31&amp;"|"&amp;LEN(E31)&amp;":"&amp;E31&amp;"|"&amp;LEN(F31)&amp;":"&amp;F31</x:f>
        <x:v>7:Nedodán|0:|9:&lt;missing&gt;|0:|0:|9:&lt;missing&gt;|0:|0:|0:|0:|0:|0:|0:|0:|0:|0:|0:|0:|0:|0:|0:|0:|0:|0:|0:|0:|0:|0:|0:|0:|0:|0:|0:|0:|0:|0:|0:|0:|0:|0:|0:|0:|0:|0:|0:|0:|0:|0:|0:|0:|0:|0:|0:|0:|0:|0:|0:|0:|0:|0:|0:|0:|0:|0:|0:|0:|0:|0:|0:|0:|0:|0:|0:|0:|0:|0:|0:|0:|0:|0:|0:|0:</x:v>
      </x:c>
      <x:c r="C12" s="28"/>
      <x:c r="D12" s="28"/>
      <x:c r="E12" s="28"/>
      <x:c r="F12" s="28"/>
      <x:c r="G12" s="28"/>
      <x:c r="H12" s="28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 t="str">
        <x:v>Stav záznamu kontroly</x:v>
      </x:c>
      <x:c r="B14" s="2" t="str">
        <x:f>IF(B4="Nedodán","CHYBÍ KLIENTŮV SEZNAM",IF(OR(NOT(OR(B4="Dodaný seznam",B4="Výslovně prázdný seznam")),NOT(LEN(TRIM(B5))&gt;0),NOT(ISNUMBER(B6)),NOT(LEN(TRIM(B7))&gt;0),NOT(LEN(TRIM(B8))&gt;0),NOT(ISNUMBER(B9)),NOT(LEN(TRIM(B10))&gt;0),NOT(LEN(TRIM(B11))&gt;0),AND(B4="Výslovně prázdný seznam",COUNTA(A17:A31)+COUNTA(C17:F31)&lt;&gt;0),AND(B4="Dodaný seznam",COUNTA(A17:A31)+COUNTA(C17:F31)=0),SUM(IF(AND(COUNTA(A17,C17:F17)&gt;0,OR(NOT(OR(LEN(TRIM(B17))&gt;0,LEN(TRIM(C17))&gt;0,AND(LEN(TRIM(D17))&gt;0,LEN(TRIM(E17))&gt;0))),AND(LEN(TRIM(D17))&gt;0,NOT(LEN(TRIM(E17))&gt;0)),AND(LEN(TRIM(E17))&gt;0,NOT(LEN(TRIM(D17))&gt;0)))),1,0),IF(AND(COUNTA(A18,C18:F18)&gt;0,OR(NOT(OR(LEN(TRIM(B18))&gt;0,LEN(TRIM(C18))&gt;0,AND(LEN(TRIM(D18))&gt;0,LEN(TRIM(E18))&gt;0))),AND(LEN(TRIM(D18))&gt;0,NOT(LEN(TRIM(E18))&gt;0)),AND(LEN(TRIM(E18))&gt;0,NOT(LEN(TRIM(D18))&gt;0)))),1,0),IF(AND(COUNTA(A19,C19:F19)&gt;0,OR(NOT(OR(LEN(TRIM(B19))&gt;0,LEN(TRIM(C19))&gt;0,AND(LEN(TRIM(D19))&gt;0,LEN(TRIM(E19))&gt;0))),AND(LEN(TRIM(D19))&gt;0,NOT(LEN(TRIM(E19))&gt;0)),AND(LEN(TRIM(E19))&gt;0,NOT(LEN(TRIM(D19))&gt;0)))),1,0),IF(AND(COUNTA(A20,C20:F20)&gt;0,OR(NOT(OR(LEN(TRIM(B20))&gt;0,LEN(TRIM(C20))&gt;0,AND(LEN(TRIM(D20))&gt;0,LEN(TRIM(E20))&gt;0))),AND(LEN(TRIM(D20))&gt;0,NOT(LEN(TRIM(E20))&gt;0)),AND(LEN(TRIM(E20))&gt;0,NOT(LEN(TRIM(D20))&gt;0)))),1,0),IF(AND(COUNTA(A21,C21:F21)&gt;0,OR(NOT(OR(LEN(TRIM(B21))&gt;0,LEN(TRIM(C21))&gt;0,AND(LEN(TRIM(D21))&gt;0,LEN(TRIM(E21))&gt;0))),AND(LEN(TRIM(D21))&gt;0,NOT(LEN(TRIM(E21))&gt;0)),AND(LEN(TRIM(E21))&gt;0,NOT(LEN(TRIM(D21))&gt;0)))),1,0),IF(AND(COUNTA(A22,C22:F22)&gt;0,OR(NOT(OR(LEN(TRIM(B22))&gt;0,LEN(TRIM(C22))&gt;0,AND(LEN(TRIM(D22))&gt;0,LEN(TRIM(E22))&gt;0))),AND(LEN(TRIM(D22))&gt;0,NOT(LEN(TRIM(E22))&gt;0)),AND(LEN(TRIM(E22))&gt;0,NOT(LEN(TRIM(D22))&gt;0)))),1,0),IF(AND(COUNTA(A23,C23:F23)&gt;0,OR(NOT(OR(LEN(TRIM(B23))&gt;0,LEN(TRIM(C23))&gt;0,AND(LEN(TRIM(D23))&gt;0,LEN(TRIM(E23))&gt;0))),AND(LEN(TRIM(D23))&gt;0,NOT(LEN(TRIM(E23))&gt;0)),AND(LEN(TRIM(E23))&gt;0,NOT(LEN(TRIM(D23))&gt;0)))),1,0),IF(AND(COUNTA(A24,C24:F24)&gt;0,OR(NOT(OR(LEN(TRIM(B24))&gt;0,LEN(TRIM(C24))&gt;0,AND(LEN(TRIM(D24))&gt;0,LEN(TRIM(E24))&gt;0))),AND(LEN(TRIM(D24))&gt;0,NOT(LEN(TRIM(E24))&gt;0)),AND(LEN(TRIM(E24))&gt;0,NOT(LEN(TRIM(D24))&gt;0)))),1,0),IF(AND(COUNTA(A25,C25:F25)&gt;0,OR(NOT(OR(LEN(TRIM(B25))&gt;0,LEN(TRIM(C25))&gt;0,AND(LEN(TRIM(D25))&gt;0,LEN(TRIM(E25))&gt;0))),AND(LEN(TRIM(D25))&gt;0,NOT(LEN(TRIM(E25))&gt;0)),AND(LEN(TRIM(E25))&gt;0,NOT(LEN(TRIM(D25))&gt;0)))),1,0),IF(AND(COUNTA(A26,C26:F26)&gt;0,OR(NOT(OR(LEN(TRIM(B26))&gt;0,LEN(TRIM(C26))&gt;0,AND(LEN(TRIM(D26))&gt;0,LEN(TRIM(E26))&gt;0))),AND(LEN(TRIM(D26))&gt;0,NOT(LEN(TRIM(E26))&gt;0)),AND(LEN(TRIM(E26))&gt;0,NOT(LEN(TRIM(D26))&gt;0)))),1,0),IF(AND(COUNTA(A27,C27:F27)&gt;0,OR(NOT(OR(LEN(TRIM(B27))&gt;0,LEN(TRIM(C27))&gt;0,AND(LEN(TRIM(D27))&gt;0,LEN(TRIM(E27))&gt;0))),AND(LEN(TRIM(D27))&gt;0,NOT(LEN(TRIM(E27))&gt;0)),AND(LEN(TRIM(E27))&gt;0,NOT(LEN(TRIM(D27))&gt;0)))),1,0),IF(AND(COUNTA(A28,C28:F28)&gt;0,OR(NOT(OR(LEN(TRIM(B28))&gt;0,LEN(TRIM(C28))&gt;0,AND(LEN(TRIM(D28))&gt;0,LEN(TRIM(E28))&gt;0))),AND(LEN(TRIM(D28))&gt;0,NOT(LEN(TRIM(E28))&gt;0)),AND(LEN(TRIM(E28))&gt;0,NOT(LEN(TRIM(D28))&gt;0)))),1,0),IF(AND(COUNTA(A29,C29:F29)&gt;0,OR(NOT(OR(LEN(TRIM(B29))&gt;0,LEN(TRIM(C29))&gt;0,AND(LEN(TRIM(D29))&gt;0,LEN(TRIM(E29))&gt;0))),AND(LEN(TRIM(D29))&gt;0,NOT(LEN(TRIM(E29))&gt;0)),AND(LEN(TRIM(E29))&gt;0,NOT(LEN(TRIM(D29))&gt;0)))),1,0),IF(AND(COUNTA(A30,C30:F30)&gt;0,OR(NOT(OR(LEN(TRIM(B30))&gt;0,LEN(TRIM(C30))&gt;0,AND(LEN(TRIM(D30))&gt;0,LEN(TRIM(E30))&gt;0))),AND(LEN(TRIM(D30))&gt;0,NOT(LEN(TRIM(E30))&gt;0)),AND(LEN(TRIM(E30))&gt;0,NOT(LEN(TRIM(D30))&gt;0)))),1,0),IF(AND(COUNTA(A31,C31:F31)&gt;0,OR(NOT(OR(LEN(TRIM(B31))&gt;0,LEN(TRIM(C31))&gt;0,AND(LEN(TRIM(D31))&gt;0,LEN(TRIM(E31))&gt;0))),AND(LEN(TRIM(D31))&gt;0,NOT(LEN(TRIM(E31))&gt;0)),AND(LEN(TRIM(E31))&gt;0,NOT(LEN(TRIM(D31))&gt;0)))),1,0))&gt;0),"NEÚPLNÝ ZÁZNAM KLIENTOVA SEZNAMU",IF(EXACT(B11,B12),"Záznam kontroly odpovídá seznamu","ZMĚNĚNÝ SEZNAM — NOVÁ KONTROLA")))</x:f>
        <x:v>CHYBÍ KLIENTŮV SEZNAM</x:v>
      </x:c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42" customHeight="1">
      <x:c r="A16" s="15" t="str">
        <x:v>Doména / URL</x:v>
      </x:c>
      <x:c r="B16" s="15" t="str">
        <x:v>Normalizovaná doména</x:v>
      </x:c>
      <x:c r="C16" s="15" t="str">
        <x:v>Název / jeden alias</x:v>
      </x:c>
      <x:c r="D16" s="15" t="str">
        <x:v>Stát registrace</x:v>
      </x:c>
      <x:c r="E16" s="15" t="str">
        <x:v>Registrační ID</x:v>
      </x:c>
      <x:c r="F16" s="15" t="str">
        <x:v>Důvod výluky</x:v>
      </x:c>
      <x:c r="G16" s="15" t="str">
        <x:v>Klíč stát + ID</x:v>
      </x:c>
      <x:c r="H16" s="15" t="str">
        <x:v>Jmenný token</x:v>
      </x:c>
    </x:row>
    <x:row r="17" ht="36" customHeight="1">
      <x:c r="A17" s="8"/>
      <x:c r="B17" s="2" t="str">
        <x:f>IF(LEN(TRIM(A17))&gt;0,LEFT(SUBSTITUTE(SUBSTITUTE(SUBSTITUTE(LOWER(TRIM(A17)),"https://",""),"http://",""),"www.",""),MIN(FIND("/",SUBSTITUTE(SUBSTITUTE(SUBSTITUTE(LOWER(TRIM(A17)),"https://",""),"http://",""),"www.","")&amp;"/"),FIND("?",SUBSTITUTE(SUBSTITUTE(SUBSTITUTE(LOWER(TRIM(A17)),"https://",""),"http://",""),"www.","")&amp;"?"),FIND("#",SUBSTITUTE(SUBSTITUTE(SUBSTITUTE(LOWER(TRIM(A17)),"https://",""),"http://",""),"www.","")&amp;"#"))-1),"")</x:f>
      </x:c>
      <x:c r="C17" s="8"/>
      <x:c r="D17" s="16"/>
      <x:c r="E17" s="16"/>
      <x:c r="F17" s="8"/>
      <x:c r="G17" s="2" t="str">
        <x:f>IF(AND(LEN(TRIM(D17))&gt;0,LEN(TRIM(E17))&gt;0),LOWER(TRIM(D17))&amp;"|"&amp;UPPER(SUBSTITUTE(TRIM(E17)," ","")),"")</x:f>
      </x:c>
      <x:c r="H17" s="2" t="str">
        <x:f>IF(LEN(TRIM(C17))&gt;0,LOWER(SUBSTITUTE(SUBSTITUTE(TRIM(C17)," ",""),".","")),"")</x:f>
      </x:c>
    </x:row>
    <x:row r="18" ht="36" customHeight="1">
      <x:c r="A18" s="8"/>
      <x:c r="B18" s="2" t="str">
        <x:f>IF(LEN(TRIM(A18))&gt;0,LEFT(SUBSTITUTE(SUBSTITUTE(SUBSTITUTE(LOWER(TRIM(A18)),"https://",""),"http://",""),"www.",""),MIN(FIND("/",SUBSTITUTE(SUBSTITUTE(SUBSTITUTE(LOWER(TRIM(A18)),"https://",""),"http://",""),"www.","")&amp;"/"),FIND("?",SUBSTITUTE(SUBSTITUTE(SUBSTITUTE(LOWER(TRIM(A18)),"https://",""),"http://",""),"www.","")&amp;"?"),FIND("#",SUBSTITUTE(SUBSTITUTE(SUBSTITUTE(LOWER(TRIM(A18)),"https://",""),"http://",""),"www.","")&amp;"#"))-1),"")</x:f>
      </x:c>
      <x:c r="C18" s="8"/>
      <x:c r="D18" s="16"/>
      <x:c r="E18" s="16"/>
      <x:c r="F18" s="8"/>
      <x:c r="G18" s="2" t="str">
        <x:f>IF(AND(LEN(TRIM(D18))&gt;0,LEN(TRIM(E18))&gt;0),LOWER(TRIM(D18))&amp;"|"&amp;UPPER(SUBSTITUTE(TRIM(E18)," ","")),"")</x:f>
      </x:c>
      <x:c r="H18" s="2" t="str">
        <x:f>IF(LEN(TRIM(C18))&gt;0,LOWER(SUBSTITUTE(SUBSTITUTE(TRIM(C18)," ",""),".","")),"")</x:f>
      </x:c>
    </x:row>
    <x:row r="19" ht="36" customHeight="1">
      <x:c r="A19" s="8"/>
      <x:c r="B19" s="2" t="str">
        <x:f>IF(LEN(TRIM(A19))&gt;0,LEFT(SUBSTITUTE(SUBSTITUTE(SUBSTITUTE(LOWER(TRIM(A19)),"https://",""),"http://",""),"www.",""),MIN(FIND("/",SUBSTITUTE(SUBSTITUTE(SUBSTITUTE(LOWER(TRIM(A19)),"https://",""),"http://",""),"www.","")&amp;"/"),FIND("?",SUBSTITUTE(SUBSTITUTE(SUBSTITUTE(LOWER(TRIM(A19)),"https://",""),"http://",""),"www.","")&amp;"?"),FIND("#",SUBSTITUTE(SUBSTITUTE(SUBSTITUTE(LOWER(TRIM(A19)),"https://",""),"http://",""),"www.","")&amp;"#"))-1),"")</x:f>
      </x:c>
      <x:c r="C19" s="8"/>
      <x:c r="D19" s="16"/>
      <x:c r="E19" s="16"/>
      <x:c r="F19" s="8"/>
      <x:c r="G19" s="2" t="str">
        <x:f>IF(AND(LEN(TRIM(D19))&gt;0,LEN(TRIM(E19))&gt;0),LOWER(TRIM(D19))&amp;"|"&amp;UPPER(SUBSTITUTE(TRIM(E19)," ","")),"")</x:f>
      </x:c>
      <x:c r="H19" s="2" t="str">
        <x:f>IF(LEN(TRIM(C19))&gt;0,LOWER(SUBSTITUTE(SUBSTITUTE(TRIM(C19)," ",""),".","")),"")</x:f>
      </x:c>
    </x:row>
    <x:row r="20" ht="36" customHeight="1">
      <x:c r="A20" s="8"/>
      <x:c r="B20" s="2" t="str">
        <x:f>IF(LEN(TRIM(A20))&gt;0,LEFT(SUBSTITUTE(SUBSTITUTE(SUBSTITUTE(LOWER(TRIM(A20)),"https://",""),"http://",""),"www.",""),MIN(FIND("/",SUBSTITUTE(SUBSTITUTE(SUBSTITUTE(LOWER(TRIM(A20)),"https://",""),"http://",""),"www.","")&amp;"/"),FIND("?",SUBSTITUTE(SUBSTITUTE(SUBSTITUTE(LOWER(TRIM(A20)),"https://",""),"http://",""),"www.","")&amp;"?"),FIND("#",SUBSTITUTE(SUBSTITUTE(SUBSTITUTE(LOWER(TRIM(A20)),"https://",""),"http://",""),"www.","")&amp;"#"))-1),"")</x:f>
      </x:c>
      <x:c r="C20" s="8"/>
      <x:c r="D20" s="16"/>
      <x:c r="E20" s="16"/>
      <x:c r="F20" s="8"/>
      <x:c r="G20" s="2" t="str">
        <x:f>IF(AND(LEN(TRIM(D20))&gt;0,LEN(TRIM(E20))&gt;0),LOWER(TRIM(D20))&amp;"|"&amp;UPPER(SUBSTITUTE(TRIM(E20)," ","")),"")</x:f>
      </x:c>
      <x:c r="H20" s="2" t="str">
        <x:f>IF(LEN(TRIM(C20))&gt;0,LOWER(SUBSTITUTE(SUBSTITUTE(TRIM(C20)," ",""),".","")),"")</x:f>
      </x:c>
    </x:row>
    <x:row r="21" ht="36" customHeight="1">
      <x:c r="A21" s="8"/>
      <x:c r="B21" s="2" t="str">
        <x:f>IF(LEN(TRIM(A21))&gt;0,LEFT(SUBSTITUTE(SUBSTITUTE(SUBSTITUTE(LOWER(TRIM(A21)),"https://",""),"http://",""),"www.",""),MIN(FIND("/",SUBSTITUTE(SUBSTITUTE(SUBSTITUTE(LOWER(TRIM(A21)),"https://",""),"http://",""),"www.","")&amp;"/"),FIND("?",SUBSTITUTE(SUBSTITUTE(SUBSTITUTE(LOWER(TRIM(A21)),"https://",""),"http://",""),"www.","")&amp;"?"),FIND("#",SUBSTITUTE(SUBSTITUTE(SUBSTITUTE(LOWER(TRIM(A21)),"https://",""),"http://",""),"www.","")&amp;"#"))-1),"")</x:f>
      </x:c>
      <x:c r="C21" s="8"/>
      <x:c r="D21" s="16"/>
      <x:c r="E21" s="16"/>
      <x:c r="F21" s="8"/>
      <x:c r="G21" s="2" t="str">
        <x:f>IF(AND(LEN(TRIM(D21))&gt;0,LEN(TRIM(E21))&gt;0),LOWER(TRIM(D21))&amp;"|"&amp;UPPER(SUBSTITUTE(TRIM(E21)," ","")),"")</x:f>
      </x:c>
      <x:c r="H21" s="2" t="str">
        <x:f>IF(LEN(TRIM(C21))&gt;0,LOWER(SUBSTITUTE(SUBSTITUTE(TRIM(C21)," ",""),".","")),"")</x:f>
      </x:c>
    </x:row>
    <x:row r="22" ht="36" customHeight="1">
      <x:c r="A22" s="8"/>
      <x:c r="B22" s="2" t="str">
        <x:f>IF(LEN(TRIM(A22))&gt;0,LEFT(SUBSTITUTE(SUBSTITUTE(SUBSTITUTE(LOWER(TRIM(A22)),"https://",""),"http://",""),"www.",""),MIN(FIND("/",SUBSTITUTE(SUBSTITUTE(SUBSTITUTE(LOWER(TRIM(A22)),"https://",""),"http://",""),"www.","")&amp;"/"),FIND("?",SUBSTITUTE(SUBSTITUTE(SUBSTITUTE(LOWER(TRIM(A22)),"https://",""),"http://",""),"www.","")&amp;"?"),FIND("#",SUBSTITUTE(SUBSTITUTE(SUBSTITUTE(LOWER(TRIM(A22)),"https://",""),"http://",""),"www.","")&amp;"#"))-1),"")</x:f>
      </x:c>
      <x:c r="C22" s="8"/>
      <x:c r="D22" s="16"/>
      <x:c r="E22" s="16"/>
      <x:c r="F22" s="8"/>
      <x:c r="G22" s="2" t="str">
        <x:f>IF(AND(LEN(TRIM(D22))&gt;0,LEN(TRIM(E22))&gt;0),LOWER(TRIM(D22))&amp;"|"&amp;UPPER(SUBSTITUTE(TRIM(E22)," ","")),"")</x:f>
      </x:c>
      <x:c r="H22" s="2" t="str">
        <x:f>IF(LEN(TRIM(C22))&gt;0,LOWER(SUBSTITUTE(SUBSTITUTE(TRIM(C22)," ",""),".","")),"")</x:f>
      </x:c>
    </x:row>
    <x:row r="23" ht="36" customHeight="1">
      <x:c r="A23" s="8"/>
      <x:c r="B23" s="2" t="str">
        <x:f>IF(LEN(TRIM(A23))&gt;0,LEFT(SUBSTITUTE(SUBSTITUTE(SUBSTITUTE(LOWER(TRIM(A23)),"https://",""),"http://",""),"www.",""),MIN(FIND("/",SUBSTITUTE(SUBSTITUTE(SUBSTITUTE(LOWER(TRIM(A23)),"https://",""),"http://",""),"www.","")&amp;"/"),FIND("?",SUBSTITUTE(SUBSTITUTE(SUBSTITUTE(LOWER(TRIM(A23)),"https://",""),"http://",""),"www.","")&amp;"?"),FIND("#",SUBSTITUTE(SUBSTITUTE(SUBSTITUTE(LOWER(TRIM(A23)),"https://",""),"http://",""),"www.","")&amp;"#"))-1),"")</x:f>
      </x:c>
      <x:c r="C23" s="8"/>
      <x:c r="D23" s="16"/>
      <x:c r="E23" s="16"/>
      <x:c r="F23" s="8"/>
      <x:c r="G23" s="2" t="str">
        <x:f>IF(AND(LEN(TRIM(D23))&gt;0,LEN(TRIM(E23))&gt;0),LOWER(TRIM(D23))&amp;"|"&amp;UPPER(SUBSTITUTE(TRIM(E23)," ","")),"")</x:f>
      </x:c>
      <x:c r="H23" s="2" t="str">
        <x:f>IF(LEN(TRIM(C23))&gt;0,LOWER(SUBSTITUTE(SUBSTITUTE(TRIM(C23)," ",""),".","")),"")</x:f>
      </x:c>
    </x:row>
    <x:row r="24" ht="36" customHeight="1">
      <x:c r="A24" s="8"/>
      <x:c r="B24" s="2" t="str">
        <x:f>IF(LEN(TRIM(A24))&gt;0,LEFT(SUBSTITUTE(SUBSTITUTE(SUBSTITUTE(LOWER(TRIM(A24)),"https://",""),"http://",""),"www.",""),MIN(FIND("/",SUBSTITUTE(SUBSTITUTE(SUBSTITUTE(LOWER(TRIM(A24)),"https://",""),"http://",""),"www.","")&amp;"/"),FIND("?",SUBSTITUTE(SUBSTITUTE(SUBSTITUTE(LOWER(TRIM(A24)),"https://",""),"http://",""),"www.","")&amp;"?"),FIND("#",SUBSTITUTE(SUBSTITUTE(SUBSTITUTE(LOWER(TRIM(A24)),"https://",""),"http://",""),"www.","")&amp;"#"))-1),"")</x:f>
      </x:c>
      <x:c r="C24" s="8"/>
      <x:c r="D24" s="16"/>
      <x:c r="E24" s="16"/>
      <x:c r="F24" s="8"/>
      <x:c r="G24" s="2" t="str">
        <x:f>IF(AND(LEN(TRIM(D24))&gt;0,LEN(TRIM(E24))&gt;0),LOWER(TRIM(D24))&amp;"|"&amp;UPPER(SUBSTITUTE(TRIM(E24)," ","")),"")</x:f>
      </x:c>
      <x:c r="H24" s="2" t="str">
        <x:f>IF(LEN(TRIM(C24))&gt;0,LOWER(SUBSTITUTE(SUBSTITUTE(TRIM(C24)," ",""),".","")),"")</x:f>
      </x:c>
    </x:row>
    <x:row r="25" ht="36" customHeight="1">
      <x:c r="A25" s="8"/>
      <x:c r="B25" s="2" t="str">
        <x:f>IF(LEN(TRIM(A25))&gt;0,LEFT(SUBSTITUTE(SUBSTITUTE(SUBSTITUTE(LOWER(TRIM(A25)),"https://",""),"http://",""),"www.",""),MIN(FIND("/",SUBSTITUTE(SUBSTITUTE(SUBSTITUTE(LOWER(TRIM(A25)),"https://",""),"http://",""),"www.","")&amp;"/"),FIND("?",SUBSTITUTE(SUBSTITUTE(SUBSTITUTE(LOWER(TRIM(A25)),"https://",""),"http://",""),"www.","")&amp;"?"),FIND("#",SUBSTITUTE(SUBSTITUTE(SUBSTITUTE(LOWER(TRIM(A25)),"https://",""),"http://",""),"www.","")&amp;"#"))-1),"")</x:f>
      </x:c>
      <x:c r="C25" s="8"/>
      <x:c r="D25" s="16"/>
      <x:c r="E25" s="16"/>
      <x:c r="F25" s="8"/>
      <x:c r="G25" s="2" t="str">
        <x:f>IF(AND(LEN(TRIM(D25))&gt;0,LEN(TRIM(E25))&gt;0),LOWER(TRIM(D25))&amp;"|"&amp;UPPER(SUBSTITUTE(TRIM(E25)," ","")),"")</x:f>
      </x:c>
      <x:c r="H25" s="2" t="str">
        <x:f>IF(LEN(TRIM(C25))&gt;0,LOWER(SUBSTITUTE(SUBSTITUTE(TRIM(C25)," ",""),".","")),"")</x:f>
      </x:c>
    </x:row>
    <x:row r="26" ht="36" customHeight="1">
      <x:c r="A26" s="8"/>
      <x:c r="B26" s="2" t="str">
        <x:f>IF(LEN(TRIM(A26))&gt;0,LEFT(SUBSTITUTE(SUBSTITUTE(SUBSTITUTE(LOWER(TRIM(A26)),"https://",""),"http://",""),"www.",""),MIN(FIND("/",SUBSTITUTE(SUBSTITUTE(SUBSTITUTE(LOWER(TRIM(A26)),"https://",""),"http://",""),"www.","")&amp;"/"),FIND("?",SUBSTITUTE(SUBSTITUTE(SUBSTITUTE(LOWER(TRIM(A26)),"https://",""),"http://",""),"www.","")&amp;"?"),FIND("#",SUBSTITUTE(SUBSTITUTE(SUBSTITUTE(LOWER(TRIM(A26)),"https://",""),"http://",""),"www.","")&amp;"#"))-1),"")</x:f>
      </x:c>
      <x:c r="C26" s="8"/>
      <x:c r="D26" s="16"/>
      <x:c r="E26" s="16"/>
      <x:c r="F26" s="8"/>
      <x:c r="G26" s="2" t="str">
        <x:f>IF(AND(LEN(TRIM(D26))&gt;0,LEN(TRIM(E26))&gt;0),LOWER(TRIM(D26))&amp;"|"&amp;UPPER(SUBSTITUTE(TRIM(E26)," ","")),"")</x:f>
      </x:c>
      <x:c r="H26" s="2" t="str">
        <x:f>IF(LEN(TRIM(C26))&gt;0,LOWER(SUBSTITUTE(SUBSTITUTE(TRIM(C26)," ",""),".","")),"")</x:f>
      </x:c>
    </x:row>
    <x:row r="27" ht="36" customHeight="1">
      <x:c r="A27" s="8"/>
      <x:c r="B27" s="2" t="str">
        <x:f>IF(LEN(TRIM(A27))&gt;0,LEFT(SUBSTITUTE(SUBSTITUTE(SUBSTITUTE(LOWER(TRIM(A27)),"https://",""),"http://",""),"www.",""),MIN(FIND("/",SUBSTITUTE(SUBSTITUTE(SUBSTITUTE(LOWER(TRIM(A27)),"https://",""),"http://",""),"www.","")&amp;"/"),FIND("?",SUBSTITUTE(SUBSTITUTE(SUBSTITUTE(LOWER(TRIM(A27)),"https://",""),"http://",""),"www.","")&amp;"?"),FIND("#",SUBSTITUTE(SUBSTITUTE(SUBSTITUTE(LOWER(TRIM(A27)),"https://",""),"http://",""),"www.","")&amp;"#"))-1),"")</x:f>
      </x:c>
      <x:c r="C27" s="8"/>
      <x:c r="D27" s="16"/>
      <x:c r="E27" s="16"/>
      <x:c r="F27" s="8"/>
      <x:c r="G27" s="2" t="str">
        <x:f>IF(AND(LEN(TRIM(D27))&gt;0,LEN(TRIM(E27))&gt;0),LOWER(TRIM(D27))&amp;"|"&amp;UPPER(SUBSTITUTE(TRIM(E27)," ","")),"")</x:f>
      </x:c>
      <x:c r="H27" s="2" t="str">
        <x:f>IF(LEN(TRIM(C27))&gt;0,LOWER(SUBSTITUTE(SUBSTITUTE(TRIM(C27)," ",""),".","")),"")</x:f>
      </x:c>
    </x:row>
    <x:row r="28" ht="36" customHeight="1">
      <x:c r="A28" s="8"/>
      <x:c r="B28" s="2" t="str">
        <x:f>IF(LEN(TRIM(A28))&gt;0,LEFT(SUBSTITUTE(SUBSTITUTE(SUBSTITUTE(LOWER(TRIM(A28)),"https://",""),"http://",""),"www.",""),MIN(FIND("/",SUBSTITUTE(SUBSTITUTE(SUBSTITUTE(LOWER(TRIM(A28)),"https://",""),"http://",""),"www.","")&amp;"/"),FIND("?",SUBSTITUTE(SUBSTITUTE(SUBSTITUTE(LOWER(TRIM(A28)),"https://",""),"http://",""),"www.","")&amp;"?"),FIND("#",SUBSTITUTE(SUBSTITUTE(SUBSTITUTE(LOWER(TRIM(A28)),"https://",""),"http://",""),"www.","")&amp;"#"))-1),"")</x:f>
      </x:c>
      <x:c r="C28" s="8"/>
      <x:c r="D28" s="16"/>
      <x:c r="E28" s="16"/>
      <x:c r="F28" s="8"/>
      <x:c r="G28" s="2" t="str">
        <x:f>IF(AND(LEN(TRIM(D28))&gt;0,LEN(TRIM(E28))&gt;0),LOWER(TRIM(D28))&amp;"|"&amp;UPPER(SUBSTITUTE(TRIM(E28)," ","")),"")</x:f>
      </x:c>
      <x:c r="H28" s="2" t="str">
        <x:f>IF(LEN(TRIM(C28))&gt;0,LOWER(SUBSTITUTE(SUBSTITUTE(TRIM(C28)," ",""),".","")),"")</x:f>
      </x:c>
    </x:row>
    <x:row r="29" ht="36" customHeight="1">
      <x:c r="A29" s="8"/>
      <x:c r="B29" s="2" t="str">
        <x:f>IF(LEN(TRIM(A29))&gt;0,LEFT(SUBSTITUTE(SUBSTITUTE(SUBSTITUTE(LOWER(TRIM(A29)),"https://",""),"http://",""),"www.",""),MIN(FIND("/",SUBSTITUTE(SUBSTITUTE(SUBSTITUTE(LOWER(TRIM(A29)),"https://",""),"http://",""),"www.","")&amp;"/"),FIND("?",SUBSTITUTE(SUBSTITUTE(SUBSTITUTE(LOWER(TRIM(A29)),"https://",""),"http://",""),"www.","")&amp;"?"),FIND("#",SUBSTITUTE(SUBSTITUTE(SUBSTITUTE(LOWER(TRIM(A29)),"https://",""),"http://",""),"www.","")&amp;"#"))-1),"")</x:f>
      </x:c>
      <x:c r="C29" s="8"/>
      <x:c r="D29" s="16"/>
      <x:c r="E29" s="16"/>
      <x:c r="F29" s="8"/>
      <x:c r="G29" s="2" t="str">
        <x:f>IF(AND(LEN(TRIM(D29))&gt;0,LEN(TRIM(E29))&gt;0),LOWER(TRIM(D29))&amp;"|"&amp;UPPER(SUBSTITUTE(TRIM(E29)," ","")),"")</x:f>
      </x:c>
      <x:c r="H29" s="2" t="str">
        <x:f>IF(LEN(TRIM(C29))&gt;0,LOWER(SUBSTITUTE(SUBSTITUTE(TRIM(C29)," ",""),".","")),"")</x:f>
      </x:c>
    </x:row>
    <x:row r="30" ht="36" customHeight="1">
      <x:c r="A30" s="8"/>
      <x:c r="B30" s="2" t="str">
        <x:f>IF(LEN(TRIM(A30))&gt;0,LEFT(SUBSTITUTE(SUBSTITUTE(SUBSTITUTE(LOWER(TRIM(A30)),"https://",""),"http://",""),"www.",""),MIN(FIND("/",SUBSTITUTE(SUBSTITUTE(SUBSTITUTE(LOWER(TRIM(A30)),"https://",""),"http://",""),"www.","")&amp;"/"),FIND("?",SUBSTITUTE(SUBSTITUTE(SUBSTITUTE(LOWER(TRIM(A30)),"https://",""),"http://",""),"www.","")&amp;"?"),FIND("#",SUBSTITUTE(SUBSTITUTE(SUBSTITUTE(LOWER(TRIM(A30)),"https://",""),"http://",""),"www.","")&amp;"#"))-1),"")</x:f>
      </x:c>
      <x:c r="C30" s="8"/>
      <x:c r="D30" s="16"/>
      <x:c r="E30" s="16"/>
      <x:c r="F30" s="8"/>
      <x:c r="G30" s="2" t="str">
        <x:f>IF(AND(LEN(TRIM(D30))&gt;0,LEN(TRIM(E30))&gt;0),LOWER(TRIM(D30))&amp;"|"&amp;UPPER(SUBSTITUTE(TRIM(E30)," ","")),"")</x:f>
      </x:c>
      <x:c r="H30" s="2" t="str">
        <x:f>IF(LEN(TRIM(C30))&gt;0,LOWER(SUBSTITUTE(SUBSTITUTE(TRIM(C30)," ",""),".","")),"")</x:f>
      </x:c>
    </x:row>
    <x:row r="31" ht="36" customHeight="1">
      <x:c r="A31" s="8"/>
      <x:c r="B31" s="2" t="str">
        <x:f>IF(LEN(TRIM(A31))&gt;0,LEFT(SUBSTITUTE(SUBSTITUTE(SUBSTITUTE(LOWER(TRIM(A31)),"https://",""),"http://",""),"www.",""),MIN(FIND("/",SUBSTITUTE(SUBSTITUTE(SUBSTITUTE(LOWER(TRIM(A31)),"https://",""),"http://",""),"www.","")&amp;"/"),FIND("?",SUBSTITUTE(SUBSTITUTE(SUBSTITUTE(LOWER(TRIM(A31)),"https://",""),"http://",""),"www.","")&amp;"?"),FIND("#",SUBSTITUTE(SUBSTITUTE(SUBSTITUTE(LOWER(TRIM(A31)),"https://",""),"http://",""),"www.","")&amp;"#"))-1),"")</x:f>
      </x:c>
      <x:c r="C31" s="8"/>
      <x:c r="D31" s="16"/>
      <x:c r="E31" s="16"/>
      <x:c r="F31" s="8"/>
      <x:c r="G31" s="2" t="str">
        <x:f>IF(AND(LEN(TRIM(D31))&gt;0,LEN(TRIM(E31))&gt;0),LOWER(TRIM(D31))&amp;"|"&amp;UPPER(SUBSTITUTE(TRIM(E31)," ","")),"")</x:f>
      </x:c>
      <x:c r="H31" s="2" t="str">
        <x:f>IF(LEN(TRIM(C31))&gt;0,LOWER(SUBSTITUTE(SUBSTITUTE(TRIM(C31)," ",""),".","")),"")</x:f>
      </x:c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30" customHeight="1">
      <x:c r="A34" s="3" t="str">
        <x:v>Nedodaný seznam není prázdný seznam po kontrole. Evidujte jeho zdroj, pokrytí, verzi, datum a záznam člověka. Vložte aktuální otisk jako hodnotu do zaznamenaného otisku. Soubor kontroluje úplnost a shodu záznamů, nikoli skutečnost provedené kontroly.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</x:row>
    <x:row r="131" ht="24" customHeight="1">
      <x:c r="A131" s="2"/>
      <x:c r="B131" s="2"/>
      <x:c r="C131" s="2"/>
      <x:c r="D131" s="2"/>
      <x:c r="E131" s="2"/>
      <x:c r="F131" s="2"/>
      <x:c r="G131" s="2"/>
      <x:c r="H131" s="2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</x:row>
    <x:row r="137" ht="24" customHeight="1">
      <x:c r="A137" s="2"/>
      <x:c r="B137" s="2"/>
      <x:c r="C137" s="2"/>
      <x:c r="D137" s="2"/>
      <x:c r="E137" s="2"/>
      <x:c r="F137" s="2"/>
      <x:c r="G137" s="2"/>
      <x:c r="H137" s="2"/>
    </x:row>
    <x:row r="138" ht="24" customHeight="1">
      <x:c r="A138" s="2"/>
      <x:c r="B138" s="2"/>
      <x:c r="C138" s="2"/>
      <x:c r="D138" s="2"/>
      <x:c r="E138" s="2"/>
      <x:c r="F138" s="2"/>
      <x:c r="G138" s="2"/>
      <x:c r="H138" s="2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A3:H3"/>
    <x:mergeCell ref="B14:H14"/>
    <x:mergeCell ref="A34:H36"/>
  </x:mergeCells>
  <x:conditionalFormatting sqref="A1:H205">
    <x:cfRule type="containsText" dxfId="6" priority="1" operator="containsText" text="BLOKOVÁNO"/>
    <x:cfRule type="containsText" dxfId="7" priority="2" operator="containsText" text="ZASTARALÝ ZÁZNAM"/>
  </x:conditionalFormatting>
  <x:dataValidations count="1">
    <x:dataValidation type="list" sqref="B4">
      <x:formula1>"Nedodán,Dodaný seznam,Výslovně prázdný seznam"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CDD4D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.5" hidden="0" customWidth="1"/>
    <x:col min="2" max="2" width="25.6299991607666" hidden="0" customWidth="1"/>
    <x:col min="3" max="3" width="23.75" hidden="0" customWidth="1"/>
    <x:col min="4" max="4" width="30" hidden="0" customWidth="1"/>
    <x:col min="5" max="5" width="26.25" hidden="0" customWidth="1"/>
    <x:col min="6" max="6" width="29.3799991607666" hidden="0" customWidth="1"/>
    <x:col min="7" max="7" width="25" hidden="0" customWidth="1"/>
    <x:col min="8" max="8" width="28.1299991607666" hidden="0" customWidth="1"/>
  </x:cols>
  <x:sheetData>
    <x:row r="1" ht="30" customHeight="1">
      <x:c r="A1" s="4" t="str">
        <x:v>Záznam posouzení oslovení</x:v>
      </x:c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Historická veřejná ukázka — kontrola 14. 9. 2026. Není klientským mandátem, současným shortlistem ani nabídkou firem k prodeji.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Žlutá pole jsou pracovní vstupy. Prázdné znamená neuvedeno. Údaje a schvalovací záznamy vložené uživatelem tento soubor neověřuje.</x:v>
      </x:c>
      <x:c r="B3" s="3"/>
      <x:c r="C3" s="3"/>
      <x:c r="D3" s="3"/>
      <x:c r="E3" s="3"/>
      <x:c r="F3" s="3"/>
      <x:c r="G3" s="3"/>
      <x:c r="H3" s="3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17" t="str">
        <x:v>ACQ-01 — Ackee</x:v>
      </x:c>
      <x:c r="B5" s="17"/>
      <x:c r="C5" s="17"/>
      <x:c r="D5" s="17"/>
      <x:c r="E5" s="17"/>
      <x:c r="F5" s="17"/>
      <x:c r="G5" s="17"/>
      <x:c r="H5" s="17"/>
    </x:row>
    <x:row r="6" ht="38" customHeight="1">
      <x:c r="A6" s="3" t="str">
        <x:v>Příjemce / veřejná kontaktní cesta</x:v>
      </x:c>
      <x:c r="B6" s="8"/>
      <x:c r="C6" s="8"/>
      <x:c r="D6" s="8"/>
      <x:c r="E6" s="8"/>
      <x:c r="F6" s="8"/>
      <x:c r="G6" s="8"/>
      <x:c r="H6" s="8"/>
    </x:row>
    <x:row r="7" ht="38" customHeight="1">
      <x:c r="A7" s="3" t="str">
        <x:v>Role / způsob kontaktu</x:v>
      </x:c>
      <x:c r="B7" s="8"/>
      <x:c r="C7" s="8"/>
      <x:c r="D7" s="8"/>
      <x:c r="E7" s="8"/>
      <x:c r="F7" s="8"/>
      <x:c r="G7" s="8"/>
      <x:c r="H7" s="8"/>
    </x:row>
    <x:row r="8" ht="38" customHeight="1">
      <x:c r="A8" s="3" t="str">
        <x:v>Přesná kontaktní adresa nebo cesta</x:v>
      </x:c>
      <x:c r="B8" s="8"/>
      <x:c r="C8" s="8"/>
      <x:c r="D8" s="8"/>
      <x:c r="E8" s="8"/>
      <x:c r="F8" s="8"/>
      <x:c r="G8" s="8"/>
      <x:c r="H8" s="8"/>
    </x:row>
    <x:row r="9" ht="38" customHeight="1">
      <x:c r="A9" s="3" t="str">
        <x:v>Podklad k adresátovi a cestě</x:v>
      </x:c>
      <x:c r="B9" s="8"/>
      <x:c r="C9" s="8"/>
      <x:c r="D9" s="8"/>
      <x:c r="E9" s="8"/>
      <x:c r="F9" s="8"/>
      <x:c r="G9" s="8"/>
      <x:c r="H9" s="8"/>
    </x:row>
    <x:row r="10" ht="38" customHeight="1">
      <x:c r="A10" s="3" t="str">
        <x:v>Přesný rozsah subjektu a oslovení</x:v>
      </x:c>
      <x:c r="B10" s="8"/>
      <x:c r="C10" s="8"/>
      <x:c r="D10" s="8"/>
      <x:c r="E10" s="8"/>
      <x:c r="F10" s="8"/>
      <x:c r="G10" s="8"/>
      <x:c r="H10" s="8"/>
    </x:row>
    <x:row r="11" ht="38" customHeight="1">
      <x:c r="A11" s="3" t="str">
        <x:v>Předmět zprávy</x:v>
      </x:c>
      <x:c r="B11" s="8"/>
      <x:c r="C11" s="8"/>
      <x:c r="D11" s="8"/>
      <x:c r="E11" s="8"/>
      <x:c r="F11" s="8"/>
      <x:c r="G11" s="8"/>
      <x:c r="H11" s="8"/>
    </x:row>
    <x:row r="12" ht="90" customHeight="1">
      <x:c r="A12" s="3" t="str">
        <x:v>Přesné znění zprávy</x:v>
      </x:c>
      <x:c r="B12" s="8"/>
      <x:c r="C12" s="8"/>
      <x:c r="D12" s="8"/>
      <x:c r="E12" s="8"/>
      <x:c r="F12" s="8"/>
      <x:c r="G12" s="8"/>
      <x:c r="H12" s="8"/>
    </x:row>
    <x:row r="13" ht="38" customHeight="1">
      <x:c r="A13" s="3" t="str">
        <x:v>Dohodnutý kanál</x:v>
      </x:c>
      <x:c r="B13" s="8"/>
      <x:c r="C13" s="8"/>
      <x:c r="D13" s="8"/>
      <x:c r="E13" s="8"/>
      <x:c r="F13" s="8"/>
      <x:c r="G13" s="8"/>
      <x:c r="H13" s="8"/>
    </x:row>
    <x:row r="14" ht="38" customHeight="1">
      <x:c r="A14" s="3" t="str">
        <x:v>Dohodnutý čas / okno</x:v>
      </x:c>
      <x:c r="B14" s="8"/>
      <x:c r="C14" s="8"/>
      <x:c r="D14" s="8"/>
      <x:c r="E14" s="8"/>
      <x:c r="F14" s="8"/>
      <x:c r="G14" s="8"/>
      <x:c r="H14" s="8"/>
    </x:row>
    <x:row r="15" ht="38" customHeight="1">
      <x:c r="A15" s="3" t="str">
        <x:v>Odpovědná osoba pro kontakt</x:v>
      </x:c>
      <x:c r="B15" s="8"/>
      <x:c r="C15" s="8"/>
      <x:c r="D15" s="8"/>
      <x:c r="E15" s="8"/>
      <x:c r="F15" s="8"/>
      <x:c r="G15" s="8"/>
      <x:c r="H15" s="8"/>
    </x:row>
    <x:row r="16" ht="38" customHeight="1">
      <x:c r="A16" s="3" t="str">
        <x:v>Kontrolu zapsal(a)</x:v>
      </x:c>
      <x:c r="B16" s="8"/>
      <x:c r="C16" s="8"/>
      <x:c r="D16" s="8"/>
      <x:c r="E16" s="8"/>
      <x:c r="F16" s="8"/>
      <x:c r="G16" s="8"/>
      <x:c r="H16" s="8"/>
    </x:row>
    <x:row r="17" ht="38" customHeight="1">
      <x:c r="A17" s="3" t="str">
        <x:v>Datum zaznamenané kontroly</x:v>
      </x:c>
      <x:c r="B17" s="20"/>
      <x:c r="C17" s="8"/>
      <x:c r="D17" s="8"/>
      <x:c r="E17" s="8"/>
      <x:c r="F17" s="8"/>
      <x:c r="G17" s="8"/>
      <x:c r="H17" s="8"/>
    </x:row>
    <x:row r="18" ht="38" customHeight="1">
      <x:c r="A18" s="3" t="str">
        <x:v>Rozhodnutí — pouze záznam</x:v>
      </x:c>
      <x:c r="B18" s="8" t="str">
        <x:v>Nezkontrolováno</x:v>
      </x:c>
      <x:c r="C18" s="8"/>
      <x:c r="D18" s="8"/>
      <x:c r="E18" s="8"/>
      <x:c r="F18" s="8"/>
      <x:c r="G18" s="8"/>
      <x:c r="H18" s="8"/>
    </x:row>
    <x:row r="19" ht="65" customHeight="1">
      <x:c r="A19" s="3" t="str">
        <x:v>Otisk zaznamenaného schválení</x:v>
      </x:c>
      <x:c r="B19" s="26"/>
      <x:c r="C19" s="26"/>
      <x:c r="D19" s="26"/>
      <x:c r="E19" s="26"/>
      <x:c r="F19" s="26"/>
      <x:c r="G19" s="26"/>
      <x:c r="H19" s="26"/>
    </x:row>
    <x:row r="20" ht="38" customHeight="1">
      <x:c r="A20" s="3" t="str">
        <x:v>Ruční řešení shody</x:v>
      </x:c>
      <x:c r="B20" s="8" t="str">
        <x:v>Nevyřešeno</x:v>
      </x:c>
      <x:c r="C20" s="8"/>
      <x:c r="D20" s="8"/>
      <x:c r="E20" s="8"/>
      <x:c r="F20" s="8"/>
      <x:c r="G20" s="8"/>
      <x:c r="H20" s="8"/>
    </x:row>
    <x:row r="21" ht="38" customHeight="1">
      <x:c r="A21" s="3" t="str">
        <x:v>Doklad a důvod řešení shody</x:v>
      </x:c>
      <x:c r="B21" s="8"/>
      <x:c r="C21" s="8"/>
      <x:c r="D21" s="8"/>
      <x:c r="E21" s="8"/>
      <x:c r="F21" s="8"/>
      <x:c r="G21" s="8"/>
      <x:c r="H21" s="8"/>
    </x:row>
    <x:row r="22" ht="38" customHeight="1">
      <x:c r="A22" s="3" t="str">
        <x:v>Řešení shody zapsal(a)</x:v>
      </x:c>
      <x:c r="B22" s="8"/>
      <x:c r="C22" s="8"/>
      <x:c r="D22" s="8"/>
      <x:c r="E22" s="8"/>
      <x:c r="F22" s="8"/>
      <x:c r="G22" s="8"/>
      <x:c r="H22" s="8"/>
    </x:row>
    <x:row r="23" ht="38" customHeight="1">
      <x:c r="A23" s="3" t="str">
        <x:v>Datum řešení shody</x:v>
      </x:c>
      <x:c r="B23" s="20"/>
      <x:c r="C23" s="8"/>
      <x:c r="D23" s="8"/>
      <x:c r="E23" s="8"/>
      <x:c r="F23" s="8"/>
      <x:c r="G23" s="8"/>
      <x:c r="H23" s="8"/>
    </x:row>
    <x:row r="24" ht="38" customHeight="1">
      <x:c r="A24" s="3" t="str">
        <x:v>Kontrola identit / shod</x:v>
      </x:c>
      <x:c r="B24" s="11" t="str">
        <x:f>IF(NOT(AND(LEN(TRIM('Profily'!G7))&gt;0,LEN(TRIM('Profily'!H7))&gt;0,'Profily'!B23="Vymezení doloženo pro zadání",LEN(TRIM('Profily'!B24))&gt;0,LEN(TRIM('Profily'!B26))&gt;0)),"NEVYMEZENÁ IDENTITA",IF(OR(IF(AND(LEN(TRIM('Profily'!G7))&gt;0,'Profily'!G7='Profily'!G8),1,0)+IF(AND(LEN(TRIM('Profily'!G7))&gt;0,'Profily'!G7='Profily'!G9),1,0)+IF(AND(LEN(TRIM('Profily'!G7))&gt;0,'Profily'!G7='Profily'!G10),1,0)+IF(AND(LEN(TRIM('Profily'!G7))&gt;0,'Profily'!G7='Profily'!G11),1,0)&gt;0,IF(AND(LEN(TRIM('Profily'!H7))&gt;0,'Profily'!H7='Profily'!H8),1,0)+IF(AND(LEN(TRIM('Profily'!H7))&gt;0,'Profily'!H7='Profily'!H9),1,0)+IF(AND(LEN(TRIM('Profily'!H7))&gt;0,'Profily'!H7='Profily'!H10),1,0)+IF(AND(LEN(TRIM('Profily'!H7))&gt;0,'Profily'!H7='Profily'!H11),1,0)&gt;0,IF(LEN(TRIM('Profily'!H7))&gt;0,COUNTIFS('Klientův seznam'!G17:G31,'Profily'!H7),0)&gt;0,AND(OR(IF(LEN(TRIM('Profily'!G7))&gt;0,COUNTIFS('Klientův seznam'!B17:B31,'Profily'!G7),0)&gt;0,SUM(IF(AND(LEN(TRIM('Klientův seznam'!H17))&gt;0,OR(ISNUMBER(SEARCH(LOWER(SUBSTITUTE(SUBSTITUTE(TRIM('Profily'!B7)," ",""),".","")),'Klientův seznam'!H17)),AND(LEN(TRIM('Profily'!F7))&gt;0,ISNUMBER(SEARCH(LOWER(SUBSTITUTE(SUBSTITUTE(TRIM('Profily'!F7)," ",""),".","")),'Klientův seznam'!H17))))),1,0),IF(AND(LEN(TRIM('Klientův seznam'!H18))&gt;0,OR(ISNUMBER(SEARCH(LOWER(SUBSTITUTE(SUBSTITUTE(TRIM('Profily'!B7)," ",""),".","")),'Klientův seznam'!H18)),AND(LEN(TRIM('Profily'!F7))&gt;0,ISNUMBER(SEARCH(LOWER(SUBSTITUTE(SUBSTITUTE(TRIM('Profily'!F7)," ",""),".","")),'Klientův seznam'!H18))))),1,0),IF(AND(LEN(TRIM('Klientův seznam'!H19))&gt;0,OR(ISNUMBER(SEARCH(LOWER(SUBSTITUTE(SUBSTITUTE(TRIM('Profily'!B7)," ",""),".","")),'Klientův seznam'!H19)),AND(LEN(TRIM('Profily'!F7))&gt;0,ISNUMBER(SEARCH(LOWER(SUBSTITUTE(SUBSTITUTE(TRIM('Profily'!F7)," ",""),".","")),'Klientův seznam'!H19))))),1,0),IF(AND(LEN(TRIM('Klientův seznam'!H20))&gt;0,OR(ISNUMBER(SEARCH(LOWER(SUBSTITUTE(SUBSTITUTE(TRIM('Profily'!B7)," ",""),".","")),'Klientův seznam'!H20)),AND(LEN(TRIM('Profily'!F7))&gt;0,ISNUMBER(SEARCH(LOWER(SUBSTITUTE(SUBSTITUTE(TRIM('Profily'!F7)," ",""),".","")),'Klientův seznam'!H20))))),1,0),IF(AND(LEN(TRIM('Klientův seznam'!H21))&gt;0,OR(ISNUMBER(SEARCH(LOWER(SUBSTITUTE(SUBSTITUTE(TRIM('Profily'!B7)," ",""),".","")),'Klientův seznam'!H21)),AND(LEN(TRIM('Profily'!F7))&gt;0,ISNUMBER(SEARCH(LOWER(SUBSTITUTE(SUBSTITUTE(TRIM('Profily'!F7)," ",""),".","")),'Klientův seznam'!H21))))),1,0),IF(AND(LEN(TRIM('Klientův seznam'!H22))&gt;0,OR(ISNUMBER(SEARCH(LOWER(SUBSTITUTE(SUBSTITUTE(TRIM('Profily'!B7)," ",""),".","")),'Klientův seznam'!H22)),AND(LEN(TRIM('Profily'!F7))&gt;0,ISNUMBER(SEARCH(LOWER(SUBSTITUTE(SUBSTITUTE(TRIM('Profily'!F7)," ",""),".","")),'Klientův seznam'!H22))))),1,0),IF(AND(LEN(TRIM('Klientův seznam'!H23))&gt;0,OR(ISNUMBER(SEARCH(LOWER(SUBSTITUTE(SUBSTITUTE(TRIM('Profily'!B7)," ",""),".","")),'Klientův seznam'!H23)),AND(LEN(TRIM('Profily'!F7))&gt;0,ISNUMBER(SEARCH(LOWER(SUBSTITUTE(SUBSTITUTE(TRIM('Profily'!F7)," ",""),".","")),'Klientův seznam'!H23))))),1,0),IF(AND(LEN(TRIM('Klientův seznam'!H24))&gt;0,OR(ISNUMBER(SEARCH(LOWER(SUBSTITUTE(SUBSTITUTE(TRIM('Profily'!B7)," ",""),".","")),'Klientův seznam'!H24)),AND(LEN(TRIM('Profily'!F7))&gt;0,ISNUMBER(SEARCH(LOWER(SUBSTITUTE(SUBSTITUTE(TRIM('Profily'!F7)," ",""),".","")),'Klientův seznam'!H24))))),1,0),IF(AND(LEN(TRIM('Klientův seznam'!H25))&gt;0,OR(ISNUMBER(SEARCH(LOWER(SUBSTITUTE(SUBSTITUTE(TRIM('Profily'!B7)," ",""),".","")),'Klientův seznam'!H25)),AND(LEN(TRIM('Profily'!F7))&gt;0,ISNUMBER(SEARCH(LOWER(SUBSTITUTE(SUBSTITUTE(TRIM('Profily'!F7)," ",""),".","")),'Klientův seznam'!H25))))),1,0),IF(AND(LEN(TRIM('Klientův seznam'!H26))&gt;0,OR(ISNUMBER(SEARCH(LOWER(SUBSTITUTE(SUBSTITUTE(TRIM('Profily'!B7)," ",""),".","")),'Klientův seznam'!H26)),AND(LEN(TRIM('Profily'!F7))&gt;0,ISNUMBER(SEARCH(LOWER(SUBSTITUTE(SUBSTITUTE(TRIM('Profily'!F7)," ",""),".","")),'Klientův seznam'!H26))))),1,0),IF(AND(LEN(TRIM('Klientův seznam'!H27))&gt;0,OR(ISNUMBER(SEARCH(LOWER(SUBSTITUTE(SUBSTITUTE(TRIM('Profily'!B7)," ",""),".","")),'Klientův seznam'!H27)),AND(LEN(TRIM('Profily'!F7))&gt;0,ISNUMBER(SEARCH(LOWER(SUBSTITUTE(SUBSTITUTE(TRIM('Profily'!F7)," ",""),".","")),'Klientův seznam'!H27))))),1,0),IF(AND(LEN(TRIM('Klientův seznam'!H28))&gt;0,OR(ISNUMBER(SEARCH(LOWER(SUBSTITUTE(SUBSTITUTE(TRIM('Profily'!B7)," ",""),".","")),'Klientův seznam'!H28)),AND(LEN(TRIM('Profily'!F7))&gt;0,ISNUMBER(SEARCH(LOWER(SUBSTITUTE(SUBSTITUTE(TRIM('Profily'!F7)," ",""),".","")),'Klientův seznam'!H28))))),1,0),IF(AND(LEN(TRIM('Klientův seznam'!H29))&gt;0,OR(ISNUMBER(SEARCH(LOWER(SUBSTITUTE(SUBSTITUTE(TRIM('Profily'!B7)," ",""),".","")),'Klientův seznam'!H29)),AND(LEN(TRIM('Profily'!F7))&gt;0,ISNUMBER(SEARCH(LOWER(SUBSTITUTE(SUBSTITUTE(TRIM('Profily'!F7)," ",""),".","")),'Klientův seznam'!H29))))),1,0),IF(AND(LEN(TRIM('Klientův seznam'!H30))&gt;0,OR(ISNUMBER(SEARCH(LOWER(SUBSTITUTE(SUBSTITUTE(TRIM('Profily'!B7)," ",""),".","")),'Klientův seznam'!H30)),AND(LEN(TRIM('Profily'!F7))&gt;0,ISNUMBER(SEARCH(LOWER(SUBSTITUTE(SUBSTITUTE(TRIM('Profily'!F7)," ",""),".","")),'Klientův seznam'!H30))))),1,0),IF(AND(LEN(TRIM('Klientův seznam'!H31))&gt;0,OR(ISNUMBER(SEARCH(LOWER(SUBSTITUTE(SUBSTITUTE(TRIM('Profily'!B7)," ",""),".","")),'Klientův seznam'!H31)),AND(LEN(TRIM('Profily'!F7))&gt;0,ISNUMBER(SEARCH(LOWER(SUBSTITUTE(SUBSTITUTE(TRIM('Profily'!F7)," ",""),".","")),'Klientův seznam'!H31))))),1,0))&gt;0),NOT(AND(B20="Shoda vysvětlena dokladem",LEN(TRIM(B21))&gt;0,LEN(TRIM(B22))&gt;0,ISNUMBER(B23)))),B20="Neoslovovat"),"SHODA / MOŽNÁ DUPLICITA",IF('Klientův seznam'!B14&lt;&gt;"Záznam kontroly odpovídá seznamu",'Klientův seznam'!B14,"BEZ SHODY V DOLOŽENÉM ROZSAHU")))</x:f>
        <x:v>NEVYMEZENÁ IDENTITA</x:v>
      </x:c>
      <x:c r="C24" s="3"/>
      <x:c r="D24" s="3"/>
      <x:c r="E24" s="3"/>
      <x:c r="F24" s="3"/>
      <x:c r="G24" s="3"/>
      <x:c r="H24" s="3"/>
    </x:row>
    <x:row r="25" ht="65" customHeight="1">
      <x:c r="A25" s="3" t="str">
        <x:v>Aktuální otisk celého záznamu</x:v>
      </x:c>
      <x:c r="B25" s="28" t="str">
        <x:f>LEN("ACQ-01")&amp;":"&amp;"ACQ-01"&amp;"|"&amp;LEN('Zadání'!B23)&amp;":"&amp;'Zadání'!B23&amp;"|"&amp;LEN('Širší výběr'!C26)&amp;":"&amp;'Širší výběr'!C26&amp;"|"&amp;LEN('Širší výběr'!A7)&amp;":"&amp;'Širší výběr'!A7&amp;"|"&amp;LEN('Širší výběr'!B7)&amp;":"&amp;'Širší výběr'!B7&amp;"|"&amp;LEN('Širší výběr'!C7)&amp;":"&amp;'Širší výběr'!C7&amp;"|"&amp;LEN('Širší výběr'!D7)&amp;":"&amp;'Širší výběr'!D7&amp;"|"&amp;LEN('Širší výběr'!E7)&amp;":"&amp;'Širší výběr'!E7&amp;"|"&amp;LEN('Širší výběr'!F7)&amp;":"&amp;'Širší výběr'!F7&amp;"|"&amp;LEN('Širší výběr'!A8)&amp;":"&amp;'Širší výběr'!A8&amp;"|"&amp;LEN('Širší výběr'!B8)&amp;":"&amp;'Širší výběr'!B8&amp;"|"&amp;LEN('Širší výběr'!C8)&amp;":"&amp;'Širší výběr'!C8&amp;"|"&amp;LEN('Širší výběr'!D8)&amp;":"&amp;'Širší výběr'!D8&amp;"|"&amp;LEN('Širší výběr'!E8)&amp;":"&amp;'Širší výběr'!E8&amp;"|"&amp;LEN('Širší výběr'!F8)&amp;":"&amp;'Širší výběr'!F8&amp;"|"&amp;LEN('Širší výběr'!A9)&amp;":"&amp;'Širší výběr'!A9&amp;"|"&amp;LEN('Širší výběr'!B9)&amp;":"&amp;'Širší výběr'!B9&amp;"|"&amp;LEN('Širší výběr'!C9)&amp;":"&amp;'Širší výběr'!C9&amp;"|"&amp;LEN('Širší výběr'!D9)&amp;":"&amp;'Širší výběr'!D9&amp;"|"&amp;LEN('Širší výběr'!E9)&amp;":"&amp;'Širší výběr'!E9&amp;"|"&amp;LEN('Širší výběr'!F9)&amp;":"&amp;'Širší výběr'!F9&amp;"|"&amp;LEN('Profily'!B31)&amp;":"&amp;'Profily'!B31&amp;"|"&amp;LEN('Klientův seznam'!B12)&amp;":"&amp;'Klientův seznam'!B12&amp;"|"&amp;LEN('Klientův seznam'!B11)&amp;":"&amp;'Klientův seznam'!B11&amp;"|"&amp;LEN(B6)&amp;":"&amp;B6&amp;"|"&amp;LEN(B7)&amp;":"&amp;B7&amp;"|"&amp;LEN(B8)&amp;":"&amp;B8&amp;"|"&amp;LEN(B9)&amp;":"&amp;B9&amp;"|"&amp;LEN(B10)&amp;":"&amp;B10&amp;"|"&amp;LEN(B11)&amp;":"&amp;B11&amp;"|"&amp;LEN(B12)&amp;":"&amp;B12&amp;"|"&amp;LEN(B13)&amp;":"&amp;B13&amp;"|"&amp;LEN(B14)&amp;":"&amp;B14&amp;"|"&amp;LEN(B15)&amp;":"&amp;B15&amp;"|"&amp;LEN(B16)&amp;":"&amp;B16&amp;"|"&amp;LEN(IF(ISNUMBER(B17),TEXT(B17,"yyyy-mm-dd"),"&lt;missing&gt;"))&amp;":"&amp;IF(ISNUMBER(B17),TEXT(B17,"yyyy-mm-dd"),"&lt;missing&gt;")&amp;"|"&amp;LEN(B18)&amp;":"&amp;B18&amp;"|"&amp;LEN(B20)&amp;":"&amp;B20&amp;"|"&amp;LEN(B21)&amp;":"&amp;B21&amp;"|"&amp;LEN(B22)&amp;":"&amp;B22&amp;"|"&amp;LEN(IF(ISNUMBER(B23),TEXT(B23,"yyyy-mm-dd"),"&lt;missing&gt;"))&amp;":"&amp;IF(ISNUMBER(B23),TEXT(B23,"yyyy-mm-dd"),"&lt;missing&gt;")</x:f>
        <x:v>6:ACQ-01|665:555:11:EXAMPLE-ACQ|4:M-v1|4:C-v1|71:Zakázkový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shodu.|9:&lt;unknown&gt;|9:&lt;unknown&gt;|0:|96:Modelová evropská skupina IT služeb; hledá většinový vstup do firmy poskytující zakázkový vývoj.|0:|17:PŘEDBĚŽNĚ DOPLNIT|14:ACQ-01 — Ackee|38:C01 — zakázkový mobilní a webový vývoj|23:Shoda pro oborový filtr|86:Nabízí vývoj mobilních a webových aplikací a UI/UX design; zveřejňuje kontakt v Praze.|33:ackee; ackee-contact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shodu.|9:&lt;unknown&gt;|9:&lt;unknown&gt;|14:ACQ-01 — Ackee|29:C02 — doložené působení CZ/SK|23:Shoda pro oborový filtr|86:Nabízí vývoj mobilních a webových aplikací a UI/UX design; zveřejňuje kontakt v Praze.|33:ackee; ackee-contact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shodu.|9:&lt;unknown&gt;|9:&lt;unknown&gt;|14:ACQ-01 — Ackee|22:C03 — skupinový rozsah|35:Bez skupinové výhrady v této ukázce|121:V tomto úzkém veřejném popisu není uvedena skupinová výhrada. Právní subjekt a převoditelný rozsah nadále nejsou ověřeny.|33:ackee; ackee-contact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122:6:ACQ-01|5:Ackee|8:ackee.cz|0:|0:|0:|9:ACQ-01-v1|0:|0:|9:&lt;missing&gt;|10:Nevyřešeno|0:|0:|9:Neověřeno|9:Neověřeno|9:Neověřeno|270:7:Nedodán|0:|9:&lt;missing&gt;|0:|0:|9:&lt;missing&gt;|0:|0:|0:|0:|0:|0:|0:|0:|0:|0:|0:|0:|0:|0:|0:|0:|0:|0:|0:|0:|0:|0:|0:|0:|0:|0:|0:|0:|0:|0:|0:|0:|0:|0:|0:|0:|0:|0:|0:|0:|0:|0:|0:|0:|0:|0:|0:|0:|0:|0:|0:|0:|0:|0:|0:|0:|0:|0:|0:|0:|0:|0:|0:|0:|0:|0:|0:|0:|0:|0:|0:|0:|0:|0:|0:|0:|0:|0:|0:|0:|0:|0:|0:|0:|0:|0:|0:|0:|9:&lt;missing&gt;|15:Nezkontrolováno|10:Nevyřešeno|0:|0:|9:&lt;missing&gt;</x:v>
      </x:c>
      <x:c r="C25" s="28"/>
      <x:c r="D25" s="28"/>
      <x:c r="E25" s="28"/>
      <x:c r="F25" s="28"/>
      <x:c r="G25" s="28"/>
      <x:c r="H25" s="28"/>
    </x:row>
    <x:row r="26" ht="38" customHeight="1">
      <x:c r="A26" s="3" t="str">
        <x:v>Výsledek úplnosti záznamu</x:v>
      </x:c>
      <x:c r="B26" s="11" t="str">
        <x:f>IF('Širší výběr'!C26&lt;&gt;"PŘEDBĚŽNĚ DOPLNIT","BLOKOVÁNO: "&amp;'Širší výběr'!C26,IF(B24&lt;&gt;"BEZ SHODY V DOLOŽENÉM ROZSAHU","BLOKOVÁNO: "&amp;B24,IF(NOT(AND(LEN(TRIM('Profily'!B20))&gt;0,LEN(TRIM('Profily'!B21))&gt;0,ISNUMBER('Profily'!B22),'Profily'!B22&gt;'Profily'!B18)),"BLOKOVÁNO: obnovit podklady profilu",IF(OR(NOT(AND(LEN(TRIM(B6))&gt;0,LEN(TRIM(B7))&gt;0,LEN(TRIM(B8))&gt;0,LEN(TRIM(B9))&gt;0,LEN(TRIM(B10))&gt;0,LEN(TRIM(B11))&gt;0,LEN(TRIM(B12))&gt;0,LEN(TRIM(B13))&gt;0,LEN(TRIM(B14))&gt;0,LEN(TRIM(B15))&gt;0,LEN(TRIM(B16))&gt;0,LEN(TRIM(B19))&gt;0)),NOT(ISNUMBER(B17)),B18&lt;&gt;"Schválení zaznamenáno"),"BLOKOVÁNO: neúplný lidský záznam",IF(EXACT(B19,B25),"ZÁZNAM ÚPLNÝ — NEOPRAVŇUJE ODESLAT","ZASTARALÝ ZÁZNAM")))))</x:f>
        <x:v>BLOKOVÁNO: NEVYMEZENÁ IDENTITA</x:v>
      </x:c>
      <x:c r="C26" s="3"/>
      <x:c r="D26" s="3"/>
      <x:c r="E26" s="3"/>
      <x:c r="F26" s="3"/>
      <x:c r="G26" s="3"/>
      <x:c r="H26" s="3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8" customHeight="1">
      <x:c r="A28" s="3" t="str">
        <x:v>Nejde o nástroj k odesílání. Záznam schválení není důkaz skutečného souhlasu ani oprávnění kontaktovat firmu. Vyplňte adresáta, přesný text, rozsah a lidský záznam; po kontrole vložte aktuální otisk jako hodnotu do zaznamenaného otisku. Otisk je technický řetězec pro porovnání, nikoli výsledek prověrky. Na obrazovce může být zkrácen. Kopírujte celou buňku a vložte pouze hodnotu, nikdy zobrazený úryvek.</x:v>
      </x:c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8" customHeight="1">
      <x:c r="A32" s="3" t="str">
        <x:v>Doménová nebo jmenná shoda je důvod k prověření. Ruční řešení vyžaduje konkrétní doklad, důvod, jméno a datum. Shodnou právní identitu ani duplicitní kandidáty tímto polem neodblokujete.</x:v>
      </x:c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30" customHeight="1">
      <x:c r="A40" s="17" t="str">
        <x:v>ACQ-02 — Futured</x:v>
      </x:c>
      <x:c r="B40" s="17"/>
      <x:c r="C40" s="17"/>
      <x:c r="D40" s="17"/>
      <x:c r="E40" s="17"/>
      <x:c r="F40" s="17"/>
      <x:c r="G40" s="17"/>
      <x:c r="H40" s="17"/>
    </x:row>
    <x:row r="41" ht="38" customHeight="1">
      <x:c r="A41" s="3" t="str">
        <x:v>Příjemce / veřejná kontaktní cesta</x:v>
      </x:c>
      <x:c r="B41" s="8"/>
      <x:c r="C41" s="8"/>
      <x:c r="D41" s="8"/>
      <x:c r="E41" s="8"/>
      <x:c r="F41" s="8"/>
      <x:c r="G41" s="8"/>
      <x:c r="H41" s="8"/>
    </x:row>
    <x:row r="42" ht="38" customHeight="1">
      <x:c r="A42" s="3" t="str">
        <x:v>Role / způsob kontaktu</x:v>
      </x:c>
      <x:c r="B42" s="8"/>
      <x:c r="C42" s="8"/>
      <x:c r="D42" s="8"/>
      <x:c r="E42" s="8"/>
      <x:c r="F42" s="8"/>
      <x:c r="G42" s="8"/>
      <x:c r="H42" s="8"/>
    </x:row>
    <x:row r="43" ht="38" customHeight="1">
      <x:c r="A43" s="3" t="str">
        <x:v>Přesná kontaktní adresa nebo cesta</x:v>
      </x:c>
      <x:c r="B43" s="8"/>
      <x:c r="C43" s="8"/>
      <x:c r="D43" s="8"/>
      <x:c r="E43" s="8"/>
      <x:c r="F43" s="8"/>
      <x:c r="G43" s="8"/>
      <x:c r="H43" s="8"/>
    </x:row>
    <x:row r="44" ht="38" customHeight="1">
      <x:c r="A44" s="3" t="str">
        <x:v>Podklad k adresátovi a cestě</x:v>
      </x:c>
      <x:c r="B44" s="8"/>
      <x:c r="C44" s="8"/>
      <x:c r="D44" s="8"/>
      <x:c r="E44" s="8"/>
      <x:c r="F44" s="8"/>
      <x:c r="G44" s="8"/>
      <x:c r="H44" s="8"/>
    </x:row>
    <x:row r="45" ht="38" customHeight="1">
      <x:c r="A45" s="3" t="str">
        <x:v>Přesný rozsah subjektu a oslovení</x:v>
      </x:c>
      <x:c r="B45" s="8"/>
      <x:c r="C45" s="8"/>
      <x:c r="D45" s="8"/>
      <x:c r="E45" s="8"/>
      <x:c r="F45" s="8"/>
      <x:c r="G45" s="8"/>
      <x:c r="H45" s="8"/>
    </x:row>
    <x:row r="46" ht="38" customHeight="1">
      <x:c r="A46" s="3" t="str">
        <x:v>Předmět zprávy</x:v>
      </x:c>
      <x:c r="B46" s="8"/>
      <x:c r="C46" s="8"/>
      <x:c r="D46" s="8"/>
      <x:c r="E46" s="8"/>
      <x:c r="F46" s="8"/>
      <x:c r="G46" s="8"/>
      <x:c r="H46" s="8"/>
    </x:row>
    <x:row r="47" ht="90" customHeight="1">
      <x:c r="A47" s="3" t="str">
        <x:v>Přesné znění zprávy</x:v>
      </x:c>
      <x:c r="B47" s="8"/>
      <x:c r="C47" s="8"/>
      <x:c r="D47" s="8"/>
      <x:c r="E47" s="8"/>
      <x:c r="F47" s="8"/>
      <x:c r="G47" s="8"/>
      <x:c r="H47" s="8"/>
    </x:row>
    <x:row r="48" ht="38" customHeight="1">
      <x:c r="A48" s="3" t="str">
        <x:v>Dohodnutý kanál</x:v>
      </x:c>
      <x:c r="B48" s="8"/>
      <x:c r="C48" s="8"/>
      <x:c r="D48" s="8"/>
      <x:c r="E48" s="8"/>
      <x:c r="F48" s="8"/>
      <x:c r="G48" s="8"/>
      <x:c r="H48" s="8"/>
    </x:row>
    <x:row r="49" ht="38" customHeight="1">
      <x:c r="A49" s="3" t="str">
        <x:v>Dohodnutý čas / okno</x:v>
      </x:c>
      <x:c r="B49" s="8"/>
      <x:c r="C49" s="8"/>
      <x:c r="D49" s="8"/>
      <x:c r="E49" s="8"/>
      <x:c r="F49" s="8"/>
      <x:c r="G49" s="8"/>
      <x:c r="H49" s="8"/>
    </x:row>
    <x:row r="50" ht="38" customHeight="1">
      <x:c r="A50" s="3" t="str">
        <x:v>Odpovědná osoba pro kontakt</x:v>
      </x:c>
      <x:c r="B50" s="8"/>
      <x:c r="C50" s="8"/>
      <x:c r="D50" s="8"/>
      <x:c r="E50" s="8"/>
      <x:c r="F50" s="8"/>
      <x:c r="G50" s="8"/>
      <x:c r="H50" s="8"/>
    </x:row>
    <x:row r="51" ht="38" customHeight="1">
      <x:c r="A51" s="3" t="str">
        <x:v>Kontrolu zapsal(a)</x:v>
      </x:c>
      <x:c r="B51" s="8"/>
      <x:c r="C51" s="8"/>
      <x:c r="D51" s="8"/>
      <x:c r="E51" s="8"/>
      <x:c r="F51" s="8"/>
      <x:c r="G51" s="8"/>
      <x:c r="H51" s="8"/>
    </x:row>
    <x:row r="52" ht="38" customHeight="1">
      <x:c r="A52" s="3" t="str">
        <x:v>Datum zaznamenané kontroly</x:v>
      </x:c>
      <x:c r="B52" s="20"/>
      <x:c r="C52" s="8"/>
      <x:c r="D52" s="8"/>
      <x:c r="E52" s="8"/>
      <x:c r="F52" s="8"/>
      <x:c r="G52" s="8"/>
      <x:c r="H52" s="8"/>
    </x:row>
    <x:row r="53" ht="38" customHeight="1">
      <x:c r="A53" s="3" t="str">
        <x:v>Rozhodnutí — pouze záznam</x:v>
      </x:c>
      <x:c r="B53" s="8" t="str">
        <x:v>Nezkontrolováno</x:v>
      </x:c>
      <x:c r="C53" s="8"/>
      <x:c r="D53" s="8"/>
      <x:c r="E53" s="8"/>
      <x:c r="F53" s="8"/>
      <x:c r="G53" s="8"/>
      <x:c r="H53" s="8"/>
    </x:row>
    <x:row r="54" ht="65" customHeight="1">
      <x:c r="A54" s="3" t="str">
        <x:v>Otisk zaznamenaného schválení</x:v>
      </x:c>
      <x:c r="B54" s="26"/>
      <x:c r="C54" s="26"/>
      <x:c r="D54" s="26"/>
      <x:c r="E54" s="26"/>
      <x:c r="F54" s="26"/>
      <x:c r="G54" s="26"/>
      <x:c r="H54" s="26"/>
    </x:row>
    <x:row r="55" ht="38" customHeight="1">
      <x:c r="A55" s="3" t="str">
        <x:v>Ruční řešení shody</x:v>
      </x:c>
      <x:c r="B55" s="8" t="str">
        <x:v>Nevyřešeno</x:v>
      </x:c>
      <x:c r="C55" s="8"/>
      <x:c r="D55" s="8"/>
      <x:c r="E55" s="8"/>
      <x:c r="F55" s="8"/>
      <x:c r="G55" s="8"/>
      <x:c r="H55" s="8"/>
    </x:row>
    <x:row r="56" ht="38" customHeight="1">
      <x:c r="A56" s="3" t="str">
        <x:v>Doklad a důvod řešení shody</x:v>
      </x:c>
      <x:c r="B56" s="8"/>
      <x:c r="C56" s="8"/>
      <x:c r="D56" s="8"/>
      <x:c r="E56" s="8"/>
      <x:c r="F56" s="8"/>
      <x:c r="G56" s="8"/>
      <x:c r="H56" s="8"/>
    </x:row>
    <x:row r="57" ht="38" customHeight="1">
      <x:c r="A57" s="3" t="str">
        <x:v>Řešení shody zapsal(a)</x:v>
      </x:c>
      <x:c r="B57" s="8"/>
      <x:c r="C57" s="8"/>
      <x:c r="D57" s="8"/>
      <x:c r="E57" s="8"/>
      <x:c r="F57" s="8"/>
      <x:c r="G57" s="8"/>
      <x:c r="H57" s="8"/>
    </x:row>
    <x:row r="58" ht="38" customHeight="1">
      <x:c r="A58" s="3" t="str">
        <x:v>Datum řešení shody</x:v>
      </x:c>
      <x:c r="B58" s="20"/>
      <x:c r="C58" s="8"/>
      <x:c r="D58" s="8"/>
      <x:c r="E58" s="8"/>
      <x:c r="F58" s="8"/>
      <x:c r="G58" s="8"/>
      <x:c r="H58" s="8"/>
    </x:row>
    <x:row r="59" ht="38" customHeight="1">
      <x:c r="A59" s="3" t="str">
        <x:v>Kontrola identit / shod</x:v>
      </x:c>
      <x:c r="B59" s="11" t="str">
        <x:f>IF(NOT(AND(LEN(TRIM('Profily'!G8))&gt;0,LEN(TRIM('Profily'!H8))&gt;0,'Profily'!B49="Vymezení doloženo pro zadání",LEN(TRIM('Profily'!B50))&gt;0,LEN(TRIM('Profily'!B52))&gt;0)),"NEVYMEZENÁ IDENTITA",IF(OR(IF(AND(LEN(TRIM('Profily'!G8))&gt;0,'Profily'!G8='Profily'!G7),1,0)+IF(AND(LEN(TRIM('Profily'!G8))&gt;0,'Profily'!G8='Profily'!G9),1,0)+IF(AND(LEN(TRIM('Profily'!G8))&gt;0,'Profily'!G8='Profily'!G10),1,0)+IF(AND(LEN(TRIM('Profily'!G8))&gt;0,'Profily'!G8='Profily'!G11),1,0)&gt;0,IF(AND(LEN(TRIM('Profily'!H8))&gt;0,'Profily'!H8='Profily'!H7),1,0)+IF(AND(LEN(TRIM('Profily'!H8))&gt;0,'Profily'!H8='Profily'!H9),1,0)+IF(AND(LEN(TRIM('Profily'!H8))&gt;0,'Profily'!H8='Profily'!H10),1,0)+IF(AND(LEN(TRIM('Profily'!H8))&gt;0,'Profily'!H8='Profily'!H11),1,0)&gt;0,IF(LEN(TRIM('Profily'!H8))&gt;0,COUNTIFS('Klientův seznam'!G17:G31,'Profily'!H8),0)&gt;0,AND(OR(IF(LEN(TRIM('Profily'!G8))&gt;0,COUNTIFS('Klientův seznam'!B17:B31,'Profily'!G8),0)&gt;0,SUM(IF(AND(LEN(TRIM('Klientův seznam'!H17))&gt;0,OR(ISNUMBER(SEARCH(LOWER(SUBSTITUTE(SUBSTITUTE(TRIM('Profily'!B8)," ",""),".","")),'Klientův seznam'!H17)),AND(LEN(TRIM('Profily'!F8))&gt;0,ISNUMBER(SEARCH(LOWER(SUBSTITUTE(SUBSTITUTE(TRIM('Profily'!F8)," ",""),".","")),'Klientův seznam'!H17))))),1,0),IF(AND(LEN(TRIM('Klientův seznam'!H18))&gt;0,OR(ISNUMBER(SEARCH(LOWER(SUBSTITUTE(SUBSTITUTE(TRIM('Profily'!B8)," ",""),".","")),'Klientův seznam'!H18)),AND(LEN(TRIM('Profily'!F8))&gt;0,ISNUMBER(SEARCH(LOWER(SUBSTITUTE(SUBSTITUTE(TRIM('Profily'!F8)," ",""),".","")),'Klientův seznam'!H18))))),1,0),IF(AND(LEN(TRIM('Klientův seznam'!H19))&gt;0,OR(ISNUMBER(SEARCH(LOWER(SUBSTITUTE(SUBSTITUTE(TRIM('Profily'!B8)," ",""),".","")),'Klientův seznam'!H19)),AND(LEN(TRIM('Profily'!F8))&gt;0,ISNUMBER(SEARCH(LOWER(SUBSTITUTE(SUBSTITUTE(TRIM('Profily'!F8)," ",""),".","")),'Klientův seznam'!H19))))),1,0),IF(AND(LEN(TRIM('Klientův seznam'!H20))&gt;0,OR(ISNUMBER(SEARCH(LOWER(SUBSTITUTE(SUBSTITUTE(TRIM('Profily'!B8)," ",""),".","")),'Klientův seznam'!H20)),AND(LEN(TRIM('Profily'!F8))&gt;0,ISNUMBER(SEARCH(LOWER(SUBSTITUTE(SUBSTITUTE(TRIM('Profily'!F8)," ",""),".","")),'Klientův seznam'!H20))))),1,0),IF(AND(LEN(TRIM('Klientův seznam'!H21))&gt;0,OR(ISNUMBER(SEARCH(LOWER(SUBSTITUTE(SUBSTITUTE(TRIM('Profily'!B8)," ",""),".","")),'Klientův seznam'!H21)),AND(LEN(TRIM('Profily'!F8))&gt;0,ISNUMBER(SEARCH(LOWER(SUBSTITUTE(SUBSTITUTE(TRIM('Profily'!F8)," ",""),".","")),'Klientův seznam'!H21))))),1,0),IF(AND(LEN(TRIM('Klientův seznam'!H22))&gt;0,OR(ISNUMBER(SEARCH(LOWER(SUBSTITUTE(SUBSTITUTE(TRIM('Profily'!B8)," ",""),".","")),'Klientův seznam'!H22)),AND(LEN(TRIM('Profily'!F8))&gt;0,ISNUMBER(SEARCH(LOWER(SUBSTITUTE(SUBSTITUTE(TRIM('Profily'!F8)," ",""),".","")),'Klientův seznam'!H22))))),1,0),IF(AND(LEN(TRIM('Klientův seznam'!H23))&gt;0,OR(ISNUMBER(SEARCH(LOWER(SUBSTITUTE(SUBSTITUTE(TRIM('Profily'!B8)," ",""),".","")),'Klientův seznam'!H23)),AND(LEN(TRIM('Profily'!F8))&gt;0,ISNUMBER(SEARCH(LOWER(SUBSTITUTE(SUBSTITUTE(TRIM('Profily'!F8)," ",""),".","")),'Klientův seznam'!H23))))),1,0),IF(AND(LEN(TRIM('Klientův seznam'!H24))&gt;0,OR(ISNUMBER(SEARCH(LOWER(SUBSTITUTE(SUBSTITUTE(TRIM('Profily'!B8)," ",""),".","")),'Klientův seznam'!H24)),AND(LEN(TRIM('Profily'!F8))&gt;0,ISNUMBER(SEARCH(LOWER(SUBSTITUTE(SUBSTITUTE(TRIM('Profily'!F8)," ",""),".","")),'Klientův seznam'!H24))))),1,0),IF(AND(LEN(TRIM('Klientův seznam'!H25))&gt;0,OR(ISNUMBER(SEARCH(LOWER(SUBSTITUTE(SUBSTITUTE(TRIM('Profily'!B8)," ",""),".","")),'Klientův seznam'!H25)),AND(LEN(TRIM('Profily'!F8))&gt;0,ISNUMBER(SEARCH(LOWER(SUBSTITUTE(SUBSTITUTE(TRIM('Profily'!F8)," ",""),".","")),'Klientův seznam'!H25))))),1,0),IF(AND(LEN(TRIM('Klientův seznam'!H26))&gt;0,OR(ISNUMBER(SEARCH(LOWER(SUBSTITUTE(SUBSTITUTE(TRIM('Profily'!B8)," ",""),".","")),'Klientův seznam'!H26)),AND(LEN(TRIM('Profily'!F8))&gt;0,ISNUMBER(SEARCH(LOWER(SUBSTITUTE(SUBSTITUTE(TRIM('Profily'!F8)," ",""),".","")),'Klientův seznam'!H26))))),1,0),IF(AND(LEN(TRIM('Klientův seznam'!H27))&gt;0,OR(ISNUMBER(SEARCH(LOWER(SUBSTITUTE(SUBSTITUTE(TRIM('Profily'!B8)," ",""),".","")),'Klientův seznam'!H27)),AND(LEN(TRIM('Profily'!F8))&gt;0,ISNUMBER(SEARCH(LOWER(SUBSTITUTE(SUBSTITUTE(TRIM('Profily'!F8)," ",""),".","")),'Klientův seznam'!H27))))),1,0),IF(AND(LEN(TRIM('Klientův seznam'!H28))&gt;0,OR(ISNUMBER(SEARCH(LOWER(SUBSTITUTE(SUBSTITUTE(TRIM('Profily'!B8)," ",""),".","")),'Klientův seznam'!H28)),AND(LEN(TRIM('Profily'!F8))&gt;0,ISNUMBER(SEARCH(LOWER(SUBSTITUTE(SUBSTITUTE(TRIM('Profily'!F8)," ",""),".","")),'Klientův seznam'!H28))))),1,0),IF(AND(LEN(TRIM('Klientův seznam'!H29))&gt;0,OR(ISNUMBER(SEARCH(LOWER(SUBSTITUTE(SUBSTITUTE(TRIM('Profily'!B8)," ",""),".","")),'Klientův seznam'!H29)),AND(LEN(TRIM('Profily'!F8))&gt;0,ISNUMBER(SEARCH(LOWER(SUBSTITUTE(SUBSTITUTE(TRIM('Profily'!F8)," ",""),".","")),'Klientův seznam'!H29))))),1,0),IF(AND(LEN(TRIM('Klientův seznam'!H30))&gt;0,OR(ISNUMBER(SEARCH(LOWER(SUBSTITUTE(SUBSTITUTE(TRIM('Profily'!B8)," ",""),".","")),'Klientův seznam'!H30)),AND(LEN(TRIM('Profily'!F8))&gt;0,ISNUMBER(SEARCH(LOWER(SUBSTITUTE(SUBSTITUTE(TRIM('Profily'!F8)," ",""),".","")),'Klientův seznam'!H30))))),1,0),IF(AND(LEN(TRIM('Klientův seznam'!H31))&gt;0,OR(ISNUMBER(SEARCH(LOWER(SUBSTITUTE(SUBSTITUTE(TRIM('Profily'!B8)," ",""),".","")),'Klientův seznam'!H31)),AND(LEN(TRIM('Profily'!F8))&gt;0,ISNUMBER(SEARCH(LOWER(SUBSTITUTE(SUBSTITUTE(TRIM('Profily'!F8)," ",""),".","")),'Klientův seznam'!H31))))),1,0))&gt;0),NOT(AND(B55="Shoda vysvětlena dokladem",LEN(TRIM(B56))&gt;0,LEN(TRIM(B57))&gt;0,ISNUMBER(B58)))),B55="Neoslovovat"),"SHODA / MOŽNÁ DUPLICITA",IF('Klientův seznam'!B14&lt;&gt;"Záznam kontroly odpovídá seznamu",'Klientův seznam'!B14,"BEZ SHODY V DOLOŽENÉM ROZSAHU")))</x:f>
        <x:v>NEVYMEZENÁ IDENTITA</x:v>
      </x:c>
      <x:c r="C59" s="3"/>
      <x:c r="D59" s="3"/>
      <x:c r="E59" s="3"/>
      <x:c r="F59" s="3"/>
      <x:c r="G59" s="3"/>
      <x:c r="H59" s="3"/>
    </x:row>
    <x:row r="60" ht="65" customHeight="1">
      <x:c r="A60" s="3" t="str">
        <x:v>Aktuální otisk celého záznamu</x:v>
      </x:c>
      <x:c r="B60" s="28" t="str">
        <x:f>LEN("ACQ-02")&amp;":"&amp;"ACQ-02"&amp;"|"&amp;LEN('Zadání'!B23)&amp;":"&amp;'Zadání'!B23&amp;"|"&amp;LEN('Širší výběr'!C27)&amp;":"&amp;'Širší výběr'!C27&amp;"|"&amp;LEN('Širší výběr'!A10)&amp;":"&amp;'Širší výběr'!A10&amp;"|"&amp;LEN('Širší výběr'!B10)&amp;":"&amp;'Širší výběr'!B10&amp;"|"&amp;LEN('Širší výběr'!C10)&amp;":"&amp;'Širší výběr'!C10&amp;"|"&amp;LEN('Širší výběr'!D10)&amp;":"&amp;'Širší výběr'!D10&amp;"|"&amp;LEN('Širší výběr'!E10)&amp;":"&amp;'Širší výběr'!E10&amp;"|"&amp;LEN('Širší výběr'!F10)&amp;":"&amp;'Širší výběr'!F10&amp;"|"&amp;LEN('Širší výběr'!A11)&amp;":"&amp;'Širší výběr'!A11&amp;"|"&amp;LEN('Širší výběr'!B11)&amp;":"&amp;'Širší výběr'!B11&amp;"|"&amp;LEN('Širší výběr'!C11)&amp;":"&amp;'Širší výběr'!C11&amp;"|"&amp;LEN('Širší výběr'!D11)&amp;":"&amp;'Širší výběr'!D11&amp;"|"&amp;LEN('Širší výběr'!E11)&amp;":"&amp;'Širší výběr'!E11&amp;"|"&amp;LEN('Širší výběr'!F11)&amp;":"&amp;'Širší výběr'!F11&amp;"|"&amp;LEN('Širší výběr'!A12)&amp;":"&amp;'Širší výběr'!A12&amp;"|"&amp;LEN('Širší výběr'!B12)&amp;":"&amp;'Širší výběr'!B12&amp;"|"&amp;LEN('Širší výběr'!C12)&amp;":"&amp;'Širší výběr'!C12&amp;"|"&amp;LEN('Širší výběr'!D12)&amp;":"&amp;'Širší výběr'!D12&amp;"|"&amp;LEN('Širší výběr'!E12)&amp;":"&amp;'Širší výběr'!E12&amp;"|"&amp;LEN('Širší výběr'!F12)&amp;":"&amp;'Širší výběr'!F12&amp;"|"&amp;LEN('Profily'!B57)&amp;":"&amp;'Profily'!B57&amp;"|"&amp;LEN('Klientův seznam'!B12)&amp;":"&amp;'Klientův seznam'!B12&amp;"|"&amp;LEN('Klientův seznam'!B11)&amp;":"&amp;'Klientův seznam'!B11&amp;"|"&amp;LEN(B41)&amp;":"&amp;B41&amp;"|"&amp;LEN(B42)&amp;":"&amp;B42&amp;"|"&amp;LEN(B43)&amp;":"&amp;B43&amp;"|"&amp;LEN(B44)&amp;":"&amp;B44&amp;"|"&amp;LEN(B45)&amp;":"&amp;B45&amp;"|"&amp;LEN(B46)&amp;":"&amp;B46&amp;"|"&amp;LEN(B47)&amp;":"&amp;B47&amp;"|"&amp;LEN(B48)&amp;":"&amp;B48&amp;"|"&amp;LEN(B49)&amp;":"&amp;B49&amp;"|"&amp;LEN(B50)&amp;":"&amp;B50&amp;"|"&amp;LEN(B51)&amp;":"&amp;B51&amp;"|"&amp;LEN(IF(ISNUMBER(B52),TEXT(B52,"yyyy-mm-dd"),"&lt;missing&gt;"))&amp;":"&amp;IF(ISNUMBER(B52),TEXT(B52,"yyyy-mm-dd"),"&lt;missing&gt;")&amp;"|"&amp;LEN(B53)&amp;":"&amp;B53&amp;"|"&amp;LEN(B55)&amp;":"&amp;B55&amp;"|"&amp;LEN(B56)&amp;":"&amp;B56&amp;"|"&amp;LEN(B57)&amp;":"&amp;B57&amp;"|"&amp;LEN(IF(ISNUMBER(B58),TEXT(B58,"yyyy-mm-dd"),"&lt;missing&gt;"))&amp;":"&amp;IF(ISNUMBER(B58),TEXT(B58,"yyyy-mm-dd"),"&lt;missing&gt;")</x:f>
        <x:v>6:ACQ-02|665:555:11:EXAMPLE-ACQ|4:M-v1|4:C-v1|71:Zakázkový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shodu.|9:&lt;unknown&gt;|9:&lt;unknown&gt;|0:|96:Modelová evropská skupina IT služeb; hledá většinový vstup do firmy poskytující zakázkový vývoj.|0:|17:PŘEDBĚŽNĚ DOPLNIT|16:ACQ-02 — Futured|38:C01 — zakázkový mobilní a webový vývoj|23:Shoda pro oborový filtr|106:Popisuje vývoj mobilních a webových aplikací. Kontaktní stránka uvádí Futured apps s. r. o., Brno a Prahu.|37:futured; futured-contact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shodu.|9:&lt;unknown&gt;|9:&lt;unknown&gt;|16:ACQ-02 — Futured|29:C02 — doložené působení CZ/SK|23:Shoda pro oborový filtr|106:Popisuje vývoj mobilních a webových aplikací. Kontaktní stránka uvádí Futured apps s. r. o., Brno a Prahu.|37:futured; futured-contact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shodu.|9:&lt;unknown&gt;|9:&lt;unknown&gt;|16:ACQ-02 — Futured|22:C03 — skupinový rozsah|35:Bez skupinové výhrady v této ukázce|121:V tomto úzkém veřejném popisu není uvedena skupinová výhrada. Právní subjekt a převoditelný rozsah nadále nejsou ověřeny.|37:futured; futured-contact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128:6:ACQ-02|7:Futured|11:futured.app|0:|0:|0:|9:ACQ-02-v1|0:|0:|9:&lt;missing&gt;|10:Nevyřešeno|0:|0:|9:Neověřeno|9:Neověřeno|9:Neověřeno|270:7:Nedodán|0:|9:&lt;missing&gt;|0:|0:|9:&lt;missing&gt;|0:|0:|0:|0:|0:|0:|0:|0:|0:|0:|0:|0:|0:|0:|0:|0:|0:|0:|0:|0:|0:|0:|0:|0:|0:|0:|0:|0:|0:|0:|0:|0:|0:|0:|0:|0:|0:|0:|0:|0:|0:|0:|0:|0:|0:|0:|0:|0:|0:|0:|0:|0:|0:|0:|0:|0:|0:|0:|0:|0:|0:|0:|0:|0:|0:|0:|0:|0:|0:|0:|0:|0:|0:|0:|0:|0:|0:|0:|0:|0:|0:|0:|0:|0:|0:|0:|0:|0:|9:&lt;missing&gt;|15:Nezkontrolováno|10:Nevyřešeno|0:|0:|9:&lt;missing&gt;</x:v>
      </x:c>
      <x:c r="C60" s="28"/>
      <x:c r="D60" s="28"/>
      <x:c r="E60" s="28"/>
      <x:c r="F60" s="28"/>
      <x:c r="G60" s="28"/>
      <x:c r="H60" s="28"/>
    </x:row>
    <x:row r="61" ht="38" customHeight="1">
      <x:c r="A61" s="3" t="str">
        <x:v>Výsledek úplnosti záznamu</x:v>
      </x:c>
      <x:c r="B61" s="11" t="str">
        <x:f>IF('Širší výběr'!C27&lt;&gt;"PŘEDBĚŽNĚ DOPLNIT","BLOKOVÁNO: "&amp;'Širší výběr'!C27,IF(B59&lt;&gt;"BEZ SHODY V DOLOŽENÉM ROZSAHU","BLOKOVÁNO: "&amp;B59,IF(NOT(AND(LEN(TRIM('Profily'!B46))&gt;0,LEN(TRIM('Profily'!B47))&gt;0,ISNUMBER('Profily'!B48),'Profily'!B48&gt;'Profily'!B44)),"BLOKOVÁNO: obnovit podklady profilu",IF(OR(NOT(AND(LEN(TRIM(B41))&gt;0,LEN(TRIM(B42))&gt;0,LEN(TRIM(B43))&gt;0,LEN(TRIM(B44))&gt;0,LEN(TRIM(B45))&gt;0,LEN(TRIM(B46))&gt;0,LEN(TRIM(B47))&gt;0,LEN(TRIM(B48))&gt;0,LEN(TRIM(B49))&gt;0,LEN(TRIM(B50))&gt;0,LEN(TRIM(B51))&gt;0,LEN(TRIM(B54))&gt;0)),NOT(ISNUMBER(B52)),B53&lt;&gt;"Schválení zaznamenáno"),"BLOKOVÁNO: neúplný lidský záznam",IF(EXACT(B54,B60),"ZÁZNAM ÚPLNÝ — NEOPRAVŇUJE ODESLAT","ZASTARALÝ ZÁZNAM")))))</x:f>
        <x:v>BLOKOVÁNO: NEVYMEZENÁ IDENTITA</x:v>
      </x:c>
      <x:c r="C61" s="3"/>
      <x:c r="D61" s="3"/>
      <x:c r="E61" s="3"/>
      <x:c r="F61" s="3"/>
      <x:c r="G61" s="3"/>
      <x:c r="H61" s="3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3" t="str">
        <x:v>Nejde o nástroj k odesílání. Záznam schválení není důkaz skutečného souhlasu ani oprávnění kontaktovat firmu. Vyplňte adresáta, přesný text, rozsah a lidský záznam; po kontrole vložte aktuální otisk jako hodnotu do zaznamenaného otisku. Otisk je technický řetězec pro porovnání, nikoli výsledek prověrky. Na obrazovce může být zkrácen. Kopírujte celou buňku a vložte pouze hodnotu, nikdy zobrazený úryvek.</x:v>
      </x:c>
      <x:c r="B63" s="3"/>
      <x:c r="C63" s="3"/>
      <x:c r="D63" s="3"/>
      <x:c r="E63" s="3"/>
      <x:c r="F63" s="3"/>
      <x:c r="G63" s="3"/>
      <x:c r="H63" s="3"/>
    </x:row>
    <x:row r="64" ht="28" customHeight="1">
      <x:c r="A64" s="3"/>
      <x:c r="B64" s="3"/>
      <x:c r="C64" s="3"/>
      <x:c r="D64" s="3"/>
      <x:c r="E64" s="3"/>
      <x:c r="F64" s="3"/>
      <x:c r="G64" s="3"/>
      <x:c r="H64" s="3"/>
    </x:row>
    <x:row r="65" ht="28" customHeight="1">
      <x:c r="A65" s="3"/>
      <x:c r="B65" s="3"/>
      <x:c r="C65" s="3"/>
      <x:c r="D65" s="3"/>
      <x:c r="E65" s="3"/>
      <x:c r="F65" s="3"/>
      <x:c r="G65" s="3"/>
      <x:c r="H65" s="3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3" t="str">
        <x:v>Doménová nebo jmenná shoda je důvod k prověření. Ruční řešení vyžaduje konkrétní doklad, důvod, jméno a datum. Shodnou právní identitu ani duplicitní kandidáty tímto polem neodblokujete.</x:v>
      </x:c>
      <x:c r="B67" s="3"/>
      <x:c r="C67" s="3"/>
      <x:c r="D67" s="3"/>
      <x:c r="E67" s="3"/>
      <x:c r="F67" s="3"/>
      <x:c r="G67" s="3"/>
      <x:c r="H67" s="3"/>
    </x:row>
    <x:row r="68" ht="28" customHeight="1">
      <x:c r="A68" s="3"/>
      <x:c r="B68" s="3"/>
      <x:c r="C68" s="3"/>
      <x:c r="D68" s="3"/>
      <x:c r="E68" s="3"/>
      <x:c r="F68" s="3"/>
      <x:c r="G68" s="3"/>
      <x:c r="H68" s="3"/>
    </x:row>
    <x:row r="69" ht="28" customHeight="1">
      <x:c r="A69" s="3"/>
      <x:c r="B69" s="3"/>
      <x:c r="C69" s="3"/>
      <x:c r="D69" s="3"/>
      <x:c r="E69" s="3"/>
      <x:c r="F69" s="3"/>
      <x:c r="G69" s="3"/>
      <x:c r="H69" s="3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</x:row>
    <x:row r="75" ht="30" customHeight="1">
      <x:c r="A75" s="17" t="str">
        <x:v>ACQ-03 — GoodRequest</x:v>
      </x:c>
      <x:c r="B75" s="17"/>
      <x:c r="C75" s="17"/>
      <x:c r="D75" s="17"/>
      <x:c r="E75" s="17"/>
      <x:c r="F75" s="17"/>
      <x:c r="G75" s="17"/>
      <x:c r="H75" s="17"/>
    </x:row>
    <x:row r="76" ht="38" customHeight="1">
      <x:c r="A76" s="3" t="str">
        <x:v>Příjemce / veřejná kontaktní cesta</x:v>
      </x:c>
      <x:c r="B76" s="8"/>
      <x:c r="C76" s="8"/>
      <x:c r="D76" s="8"/>
      <x:c r="E76" s="8"/>
      <x:c r="F76" s="8"/>
      <x:c r="G76" s="8"/>
      <x:c r="H76" s="8"/>
    </x:row>
    <x:row r="77" ht="38" customHeight="1">
      <x:c r="A77" s="3" t="str">
        <x:v>Role / způsob kontaktu</x:v>
      </x:c>
      <x:c r="B77" s="8"/>
      <x:c r="C77" s="8"/>
      <x:c r="D77" s="8"/>
      <x:c r="E77" s="8"/>
      <x:c r="F77" s="8"/>
      <x:c r="G77" s="8"/>
      <x:c r="H77" s="8"/>
    </x:row>
    <x:row r="78" ht="38" customHeight="1">
      <x:c r="A78" s="3" t="str">
        <x:v>Přesná kontaktní adresa nebo cesta</x:v>
      </x:c>
      <x:c r="B78" s="8"/>
      <x:c r="C78" s="8"/>
      <x:c r="D78" s="8"/>
      <x:c r="E78" s="8"/>
      <x:c r="F78" s="8"/>
      <x:c r="G78" s="8"/>
      <x:c r="H78" s="8"/>
    </x:row>
    <x:row r="79" ht="38" customHeight="1">
      <x:c r="A79" s="3" t="str">
        <x:v>Podklad k adresátovi a cestě</x:v>
      </x:c>
      <x:c r="B79" s="8"/>
      <x:c r="C79" s="8"/>
      <x:c r="D79" s="8"/>
      <x:c r="E79" s="8"/>
      <x:c r="F79" s="8"/>
      <x:c r="G79" s="8"/>
      <x:c r="H79" s="8"/>
    </x:row>
    <x:row r="80" ht="38" customHeight="1">
      <x:c r="A80" s="3" t="str">
        <x:v>Přesný rozsah subjektu a oslovení</x:v>
      </x:c>
      <x:c r="B80" s="8"/>
      <x:c r="C80" s="8"/>
      <x:c r="D80" s="8"/>
      <x:c r="E80" s="8"/>
      <x:c r="F80" s="8"/>
      <x:c r="G80" s="8"/>
      <x:c r="H80" s="8"/>
    </x:row>
    <x:row r="81" ht="38" customHeight="1">
      <x:c r="A81" s="3" t="str">
        <x:v>Předmět zprávy</x:v>
      </x:c>
      <x:c r="B81" s="8"/>
      <x:c r="C81" s="8"/>
      <x:c r="D81" s="8"/>
      <x:c r="E81" s="8"/>
      <x:c r="F81" s="8"/>
      <x:c r="G81" s="8"/>
      <x:c r="H81" s="8"/>
    </x:row>
    <x:row r="82" ht="90" customHeight="1">
      <x:c r="A82" s="3" t="str">
        <x:v>Přesné znění zprávy</x:v>
      </x:c>
      <x:c r="B82" s="8"/>
      <x:c r="C82" s="8"/>
      <x:c r="D82" s="8"/>
      <x:c r="E82" s="8"/>
      <x:c r="F82" s="8"/>
      <x:c r="G82" s="8"/>
      <x:c r="H82" s="8"/>
    </x:row>
    <x:row r="83" ht="38" customHeight="1">
      <x:c r="A83" s="3" t="str">
        <x:v>Dohodnutý kanál</x:v>
      </x:c>
      <x:c r="B83" s="8"/>
      <x:c r="C83" s="8"/>
      <x:c r="D83" s="8"/>
      <x:c r="E83" s="8"/>
      <x:c r="F83" s="8"/>
      <x:c r="G83" s="8"/>
      <x:c r="H83" s="8"/>
    </x:row>
    <x:row r="84" ht="38" customHeight="1">
      <x:c r="A84" s="3" t="str">
        <x:v>Dohodnutý čas / okno</x:v>
      </x:c>
      <x:c r="B84" s="8"/>
      <x:c r="C84" s="8"/>
      <x:c r="D84" s="8"/>
      <x:c r="E84" s="8"/>
      <x:c r="F84" s="8"/>
      <x:c r="G84" s="8"/>
      <x:c r="H84" s="8"/>
    </x:row>
    <x:row r="85" ht="38" customHeight="1">
      <x:c r="A85" s="3" t="str">
        <x:v>Odpovědná osoba pro kontakt</x:v>
      </x:c>
      <x:c r="B85" s="8"/>
      <x:c r="C85" s="8"/>
      <x:c r="D85" s="8"/>
      <x:c r="E85" s="8"/>
      <x:c r="F85" s="8"/>
      <x:c r="G85" s="8"/>
      <x:c r="H85" s="8"/>
    </x:row>
    <x:row r="86" ht="38" customHeight="1">
      <x:c r="A86" s="3" t="str">
        <x:v>Kontrolu zapsal(a)</x:v>
      </x:c>
      <x:c r="B86" s="8"/>
      <x:c r="C86" s="8"/>
      <x:c r="D86" s="8"/>
      <x:c r="E86" s="8"/>
      <x:c r="F86" s="8"/>
      <x:c r="G86" s="8"/>
      <x:c r="H86" s="8"/>
    </x:row>
    <x:row r="87" ht="38" customHeight="1">
      <x:c r="A87" s="3" t="str">
        <x:v>Datum zaznamenané kontroly</x:v>
      </x:c>
      <x:c r="B87" s="20"/>
      <x:c r="C87" s="8"/>
      <x:c r="D87" s="8"/>
      <x:c r="E87" s="8"/>
      <x:c r="F87" s="8"/>
      <x:c r="G87" s="8"/>
      <x:c r="H87" s="8"/>
    </x:row>
    <x:row r="88" ht="38" customHeight="1">
      <x:c r="A88" s="3" t="str">
        <x:v>Rozhodnutí — pouze záznam</x:v>
      </x:c>
      <x:c r="B88" s="8" t="str">
        <x:v>Nezkontrolováno</x:v>
      </x:c>
      <x:c r="C88" s="8"/>
      <x:c r="D88" s="8"/>
      <x:c r="E88" s="8"/>
      <x:c r="F88" s="8"/>
      <x:c r="G88" s="8"/>
      <x:c r="H88" s="8"/>
    </x:row>
    <x:row r="89" ht="65" customHeight="1">
      <x:c r="A89" s="3" t="str">
        <x:v>Otisk zaznamenaného schválení</x:v>
      </x:c>
      <x:c r="B89" s="26"/>
      <x:c r="C89" s="26"/>
      <x:c r="D89" s="26"/>
      <x:c r="E89" s="26"/>
      <x:c r="F89" s="26"/>
      <x:c r="G89" s="26"/>
      <x:c r="H89" s="26"/>
    </x:row>
    <x:row r="90" ht="38" customHeight="1">
      <x:c r="A90" s="3" t="str">
        <x:v>Ruční řešení shody</x:v>
      </x:c>
      <x:c r="B90" s="8" t="str">
        <x:v>Nevyřešeno</x:v>
      </x:c>
      <x:c r="C90" s="8"/>
      <x:c r="D90" s="8"/>
      <x:c r="E90" s="8"/>
      <x:c r="F90" s="8"/>
      <x:c r="G90" s="8"/>
      <x:c r="H90" s="8"/>
    </x:row>
    <x:row r="91" ht="38" customHeight="1">
      <x:c r="A91" s="3" t="str">
        <x:v>Doklad a důvod řešení shody</x:v>
      </x:c>
      <x:c r="B91" s="8"/>
      <x:c r="C91" s="8"/>
      <x:c r="D91" s="8"/>
      <x:c r="E91" s="8"/>
      <x:c r="F91" s="8"/>
      <x:c r="G91" s="8"/>
      <x:c r="H91" s="8"/>
    </x:row>
    <x:row r="92" ht="38" customHeight="1">
      <x:c r="A92" s="3" t="str">
        <x:v>Řešení shody zapsal(a)</x:v>
      </x:c>
      <x:c r="B92" s="8"/>
      <x:c r="C92" s="8"/>
      <x:c r="D92" s="8"/>
      <x:c r="E92" s="8"/>
      <x:c r="F92" s="8"/>
      <x:c r="G92" s="8"/>
      <x:c r="H92" s="8"/>
    </x:row>
    <x:row r="93" ht="38" customHeight="1">
      <x:c r="A93" s="3" t="str">
        <x:v>Datum řešení shody</x:v>
      </x:c>
      <x:c r="B93" s="20"/>
      <x:c r="C93" s="8"/>
      <x:c r="D93" s="8"/>
      <x:c r="E93" s="8"/>
      <x:c r="F93" s="8"/>
      <x:c r="G93" s="8"/>
      <x:c r="H93" s="8"/>
    </x:row>
    <x:row r="94" ht="38" customHeight="1">
      <x:c r="A94" s="3" t="str">
        <x:v>Kontrola identit / shod</x:v>
      </x:c>
      <x:c r="B94" s="11" t="str">
        <x:f>IF(NOT(AND(LEN(TRIM('Profily'!G9))&gt;0,LEN(TRIM('Profily'!H9))&gt;0,'Profily'!B75="Vymezení doloženo pro zadání",LEN(TRIM('Profily'!B76))&gt;0,LEN(TRIM('Profily'!B78))&gt;0)),"NEVYMEZENÁ IDENTITA",IF(OR(IF(AND(LEN(TRIM('Profily'!G9))&gt;0,'Profily'!G9='Profily'!G7),1,0)+IF(AND(LEN(TRIM('Profily'!G9))&gt;0,'Profily'!G9='Profily'!G8),1,0)+IF(AND(LEN(TRIM('Profily'!G9))&gt;0,'Profily'!G9='Profily'!G10),1,0)+IF(AND(LEN(TRIM('Profily'!G9))&gt;0,'Profily'!G9='Profily'!G11),1,0)&gt;0,IF(AND(LEN(TRIM('Profily'!H9))&gt;0,'Profily'!H9='Profily'!H7),1,0)+IF(AND(LEN(TRIM('Profily'!H9))&gt;0,'Profily'!H9='Profily'!H8),1,0)+IF(AND(LEN(TRIM('Profily'!H9))&gt;0,'Profily'!H9='Profily'!H10),1,0)+IF(AND(LEN(TRIM('Profily'!H9))&gt;0,'Profily'!H9='Profily'!H11),1,0)&gt;0,IF(LEN(TRIM('Profily'!H9))&gt;0,COUNTIFS('Klientův seznam'!G17:G31,'Profily'!H9),0)&gt;0,AND(OR(IF(LEN(TRIM('Profily'!G9))&gt;0,COUNTIFS('Klientův seznam'!B17:B31,'Profily'!G9),0)&gt;0,SUM(IF(AND(LEN(TRIM('Klientův seznam'!H17))&gt;0,OR(ISNUMBER(SEARCH(LOWER(SUBSTITUTE(SUBSTITUTE(TRIM('Profily'!B9)," ",""),".","")),'Klientův seznam'!H17)),AND(LEN(TRIM('Profily'!F9))&gt;0,ISNUMBER(SEARCH(LOWER(SUBSTITUTE(SUBSTITUTE(TRIM('Profily'!F9)," ",""),".","")),'Klientův seznam'!H17))))),1,0),IF(AND(LEN(TRIM('Klientův seznam'!H18))&gt;0,OR(ISNUMBER(SEARCH(LOWER(SUBSTITUTE(SUBSTITUTE(TRIM('Profily'!B9)," ",""),".","")),'Klientův seznam'!H18)),AND(LEN(TRIM('Profily'!F9))&gt;0,ISNUMBER(SEARCH(LOWER(SUBSTITUTE(SUBSTITUTE(TRIM('Profily'!F9)," ",""),".","")),'Klientův seznam'!H18))))),1,0),IF(AND(LEN(TRIM('Klientův seznam'!H19))&gt;0,OR(ISNUMBER(SEARCH(LOWER(SUBSTITUTE(SUBSTITUTE(TRIM('Profily'!B9)," ",""),".","")),'Klientův seznam'!H19)),AND(LEN(TRIM('Profily'!F9))&gt;0,ISNUMBER(SEARCH(LOWER(SUBSTITUTE(SUBSTITUTE(TRIM('Profily'!F9)," ",""),".","")),'Klientův seznam'!H19))))),1,0),IF(AND(LEN(TRIM('Klientův seznam'!H20))&gt;0,OR(ISNUMBER(SEARCH(LOWER(SUBSTITUTE(SUBSTITUTE(TRIM('Profily'!B9)," ",""),".","")),'Klientův seznam'!H20)),AND(LEN(TRIM('Profily'!F9))&gt;0,ISNUMBER(SEARCH(LOWER(SUBSTITUTE(SUBSTITUTE(TRIM('Profily'!F9)," ",""),".","")),'Klientův seznam'!H20))))),1,0),IF(AND(LEN(TRIM('Klientův seznam'!H21))&gt;0,OR(ISNUMBER(SEARCH(LOWER(SUBSTITUTE(SUBSTITUTE(TRIM('Profily'!B9)," ",""),".","")),'Klientův seznam'!H21)),AND(LEN(TRIM('Profily'!F9))&gt;0,ISNUMBER(SEARCH(LOWER(SUBSTITUTE(SUBSTITUTE(TRIM('Profily'!F9)," ",""),".","")),'Klientův seznam'!H21))))),1,0),IF(AND(LEN(TRIM('Klientův seznam'!H22))&gt;0,OR(ISNUMBER(SEARCH(LOWER(SUBSTITUTE(SUBSTITUTE(TRIM('Profily'!B9)," ",""),".","")),'Klientův seznam'!H22)),AND(LEN(TRIM('Profily'!F9))&gt;0,ISNUMBER(SEARCH(LOWER(SUBSTITUTE(SUBSTITUTE(TRIM('Profily'!F9)," ",""),".","")),'Klientův seznam'!H22))))),1,0),IF(AND(LEN(TRIM('Klientův seznam'!H23))&gt;0,OR(ISNUMBER(SEARCH(LOWER(SUBSTITUTE(SUBSTITUTE(TRIM('Profily'!B9)," ",""),".","")),'Klientův seznam'!H23)),AND(LEN(TRIM('Profily'!F9))&gt;0,ISNUMBER(SEARCH(LOWER(SUBSTITUTE(SUBSTITUTE(TRIM('Profily'!F9)," ",""),".","")),'Klientův seznam'!H23))))),1,0),IF(AND(LEN(TRIM('Klientův seznam'!H24))&gt;0,OR(ISNUMBER(SEARCH(LOWER(SUBSTITUTE(SUBSTITUTE(TRIM('Profily'!B9)," ",""),".","")),'Klientův seznam'!H24)),AND(LEN(TRIM('Profily'!F9))&gt;0,ISNUMBER(SEARCH(LOWER(SUBSTITUTE(SUBSTITUTE(TRIM('Profily'!F9)," ",""),".","")),'Klientův seznam'!H24))))),1,0),IF(AND(LEN(TRIM('Klientův seznam'!H25))&gt;0,OR(ISNUMBER(SEARCH(LOWER(SUBSTITUTE(SUBSTITUTE(TRIM('Profily'!B9)," ",""),".","")),'Klientův seznam'!H25)),AND(LEN(TRIM('Profily'!F9))&gt;0,ISNUMBER(SEARCH(LOWER(SUBSTITUTE(SUBSTITUTE(TRIM('Profily'!F9)," ",""),".","")),'Klientův seznam'!H25))))),1,0),IF(AND(LEN(TRIM('Klientův seznam'!H26))&gt;0,OR(ISNUMBER(SEARCH(LOWER(SUBSTITUTE(SUBSTITUTE(TRIM('Profily'!B9)," ",""),".","")),'Klientův seznam'!H26)),AND(LEN(TRIM('Profily'!F9))&gt;0,ISNUMBER(SEARCH(LOWER(SUBSTITUTE(SUBSTITUTE(TRIM('Profily'!F9)," ",""),".","")),'Klientův seznam'!H26))))),1,0),IF(AND(LEN(TRIM('Klientův seznam'!H27))&gt;0,OR(ISNUMBER(SEARCH(LOWER(SUBSTITUTE(SUBSTITUTE(TRIM('Profily'!B9)," ",""),".","")),'Klientův seznam'!H27)),AND(LEN(TRIM('Profily'!F9))&gt;0,ISNUMBER(SEARCH(LOWER(SUBSTITUTE(SUBSTITUTE(TRIM('Profily'!F9)," ",""),".","")),'Klientův seznam'!H27))))),1,0),IF(AND(LEN(TRIM('Klientův seznam'!H28))&gt;0,OR(ISNUMBER(SEARCH(LOWER(SUBSTITUTE(SUBSTITUTE(TRIM('Profily'!B9)," ",""),".","")),'Klientův seznam'!H28)),AND(LEN(TRIM('Profily'!F9))&gt;0,ISNUMBER(SEARCH(LOWER(SUBSTITUTE(SUBSTITUTE(TRIM('Profily'!F9)," ",""),".","")),'Klientův seznam'!H28))))),1,0),IF(AND(LEN(TRIM('Klientův seznam'!H29))&gt;0,OR(ISNUMBER(SEARCH(LOWER(SUBSTITUTE(SUBSTITUTE(TRIM('Profily'!B9)," ",""),".","")),'Klientův seznam'!H29)),AND(LEN(TRIM('Profily'!F9))&gt;0,ISNUMBER(SEARCH(LOWER(SUBSTITUTE(SUBSTITUTE(TRIM('Profily'!F9)," ",""),".","")),'Klientův seznam'!H29))))),1,0),IF(AND(LEN(TRIM('Klientův seznam'!H30))&gt;0,OR(ISNUMBER(SEARCH(LOWER(SUBSTITUTE(SUBSTITUTE(TRIM('Profily'!B9)," ",""),".","")),'Klientův seznam'!H30)),AND(LEN(TRIM('Profily'!F9))&gt;0,ISNUMBER(SEARCH(LOWER(SUBSTITUTE(SUBSTITUTE(TRIM('Profily'!F9)," ",""),".","")),'Klientův seznam'!H30))))),1,0),IF(AND(LEN(TRIM('Klientův seznam'!H31))&gt;0,OR(ISNUMBER(SEARCH(LOWER(SUBSTITUTE(SUBSTITUTE(TRIM('Profily'!B9)," ",""),".","")),'Klientův seznam'!H31)),AND(LEN(TRIM('Profily'!F9))&gt;0,ISNUMBER(SEARCH(LOWER(SUBSTITUTE(SUBSTITUTE(TRIM('Profily'!F9)," ",""),".","")),'Klientův seznam'!H31))))),1,0))&gt;0),NOT(AND(B90="Shoda vysvětlena dokladem",LEN(TRIM(B91))&gt;0,LEN(TRIM(B92))&gt;0,ISNUMBER(B93)))),B90="Neoslovovat"),"SHODA / MOŽNÁ DUPLICITA",IF('Klientův seznam'!B14&lt;&gt;"Záznam kontroly odpovídá seznamu",'Klientův seznam'!B14,"BEZ SHODY V DOLOŽENÉM ROZSAHU")))</x:f>
        <x:v>NEVYMEZENÁ IDENTITA</x:v>
      </x:c>
      <x:c r="C94" s="3"/>
      <x:c r="D94" s="3"/>
      <x:c r="E94" s="3"/>
      <x:c r="F94" s="3"/>
      <x:c r="G94" s="3"/>
      <x:c r="H94" s="3"/>
    </x:row>
    <x:row r="95" ht="65" customHeight="1">
      <x:c r="A95" s="3" t="str">
        <x:v>Aktuální otisk celého záznamu</x:v>
      </x:c>
      <x:c r="B95" s="28" t="str">
        <x:f>LEN("ACQ-03")&amp;":"&amp;"ACQ-03"&amp;"|"&amp;LEN('Zadání'!B23)&amp;":"&amp;'Zadání'!B23&amp;"|"&amp;LEN('Širší výběr'!C28)&amp;":"&amp;'Širší výběr'!C28&amp;"|"&amp;LEN('Širší výběr'!A13)&amp;":"&amp;'Širší výběr'!A13&amp;"|"&amp;LEN('Širší výběr'!B13)&amp;":"&amp;'Širší výběr'!B13&amp;"|"&amp;LEN('Širší výběr'!C13)&amp;":"&amp;'Širší výběr'!C13&amp;"|"&amp;LEN('Širší výběr'!D13)&amp;":"&amp;'Širší výběr'!D13&amp;"|"&amp;LEN('Širší výběr'!E13)&amp;":"&amp;'Širší výběr'!E13&amp;"|"&amp;LEN('Širší výběr'!F13)&amp;":"&amp;'Širší výběr'!F13&amp;"|"&amp;LEN('Širší výběr'!A14)&amp;":"&amp;'Širší výběr'!A14&amp;"|"&amp;LEN('Širší výběr'!B14)&amp;":"&amp;'Širší výběr'!B14&amp;"|"&amp;LEN('Širší výběr'!C14)&amp;":"&amp;'Širší výběr'!C14&amp;"|"&amp;LEN('Širší výběr'!D14)&amp;":"&amp;'Širší výběr'!D14&amp;"|"&amp;LEN('Širší výběr'!E14)&amp;":"&amp;'Širší výběr'!E14&amp;"|"&amp;LEN('Širší výběr'!F14)&amp;":"&amp;'Širší výběr'!F14&amp;"|"&amp;LEN('Širší výběr'!A15)&amp;":"&amp;'Širší výběr'!A15&amp;"|"&amp;LEN('Širší výběr'!B15)&amp;":"&amp;'Širší výběr'!B15&amp;"|"&amp;LEN('Širší výběr'!C15)&amp;":"&amp;'Širší výběr'!C15&amp;"|"&amp;LEN('Širší výběr'!D15)&amp;":"&amp;'Širší výběr'!D15&amp;"|"&amp;LEN('Širší výběr'!E15)&amp;":"&amp;'Širší výběr'!E15&amp;"|"&amp;LEN('Širší výběr'!F15)&amp;":"&amp;'Širší výběr'!F15&amp;"|"&amp;LEN('Profily'!B83)&amp;":"&amp;'Profily'!B83&amp;"|"&amp;LEN('Klientův seznam'!B12)&amp;":"&amp;'Klientův seznam'!B12&amp;"|"&amp;LEN('Klientův seznam'!B11)&amp;":"&amp;'Klientův seznam'!B11&amp;"|"&amp;LEN(B76)&amp;":"&amp;B76&amp;"|"&amp;LEN(B77)&amp;":"&amp;B77&amp;"|"&amp;LEN(B78)&amp;":"&amp;B78&amp;"|"&amp;LEN(B79)&amp;":"&amp;B79&amp;"|"&amp;LEN(B80)&amp;":"&amp;B80&amp;"|"&amp;LEN(B81)&amp;":"&amp;B81&amp;"|"&amp;LEN(B82)&amp;":"&amp;B82&amp;"|"&amp;LEN(B83)&amp;":"&amp;B83&amp;"|"&amp;LEN(B84)&amp;":"&amp;B84&amp;"|"&amp;LEN(B85)&amp;":"&amp;B85&amp;"|"&amp;LEN(B86)&amp;":"&amp;B86&amp;"|"&amp;LEN(IF(ISNUMBER(B87),TEXT(B87,"yyyy-mm-dd"),"&lt;missing&gt;"))&amp;":"&amp;IF(ISNUMBER(B87),TEXT(B87,"yyyy-mm-dd"),"&lt;missing&gt;")&amp;"|"&amp;LEN(B88)&amp;":"&amp;B88&amp;"|"&amp;LEN(B90)&amp;":"&amp;B90&amp;"|"&amp;LEN(B91)&amp;":"&amp;B91&amp;"|"&amp;LEN(B92)&amp;":"&amp;B92&amp;"|"&amp;LEN(IF(ISNUMBER(B93),TEXT(B93,"yyyy-mm-dd"),"&lt;missing&gt;"))&amp;":"&amp;IF(ISNUMBER(B93),TEXT(B93,"yyyy-mm-dd"),"&lt;missing&gt;")</x:f>
        <x:v>6:ACQ-03|665:555:11:EXAMPLE-ACQ|4:M-v1|4:C-v1|71:Zakázkový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shodu.|9:&lt;unknown&gt;|9:&lt;unknown&gt;|0:|96:Modelová evropská skupina IT služeb; hledá většinový vstup do firmy poskytující zakázkový vývoj.|0:|17:PŘEDBĚŽNĚ DOPLNIT|20:ACQ-03 — GoodRequest|38:C01 — zakázkový mobilní a webový vývoj|23:Shoda pro oborový filtr|92:Nabízí mobilní a webový vývoj, backend a design. Zveřejňuje kanceláře v Žilině a Bratislavě.|45:goodrequest; goodrequest-contact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shodu.|9:&lt;unknown&gt;|9:&lt;unknown&gt;|20:ACQ-03 — GoodRequest|29:C02 — doložené působení CZ/SK|23:Shoda pro oborový filtr|92:Nabízí mobilní a webový vývoj, backend a design. Zveřejňuje kanceláře v Žilině a Bratislavě.|45:goodrequest; goodrequest-contact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shodu.|9:&lt;unknown&gt;|9:&lt;unknown&gt;|20:ACQ-03 — GoodRequest|22:C03 — skupinový rozsah|35:Bez skupinové výhrady v této ukázce|121:V tomto úzkém veřejném popisu není uvedena skupinová výhrada. Právní subjekt a převoditelný rozsah nadále nejsou ověřeny.|45:goodrequest; goodrequest-contact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137:6:ACQ-03|11:GoodRequest|15:goodrequest.com|0:|0:|0:|9:ACQ-03-v1|0:|0:|9:&lt;missing&gt;|10:Nevyřešeno|0:|0:|9:Neověřeno|9:Neověřeno|9:Neověřeno|270:7:Nedodán|0:|9:&lt;missing&gt;|0:|0:|9:&lt;missing&gt;|0:|0:|0:|0:|0:|0:|0:|0:|0:|0:|0:|0:|0:|0:|0:|0:|0:|0:|0:|0:|0:|0:|0:|0:|0:|0:|0:|0:|0:|0:|0:|0:|0:|0:|0:|0:|0:|0:|0:|0:|0:|0:|0:|0:|0:|0:|0:|0:|0:|0:|0:|0:|0:|0:|0:|0:|0:|0:|0:|0:|0:|0:|0:|0:|0:|0:|0:|0:|0:|0:|0:|0:|0:|0:|0:|0:|0:|0:|0:|0:|0:|0:|0:|0:|0:|0:|0:|0:|9:&lt;missing&gt;|15:Nezkontrolováno|10:Nevyřešeno|0:|0:|9:&lt;missing&gt;</x:v>
      </x:c>
      <x:c r="C95" s="28"/>
      <x:c r="D95" s="28"/>
      <x:c r="E95" s="28"/>
      <x:c r="F95" s="28"/>
      <x:c r="G95" s="28"/>
      <x:c r="H95" s="28"/>
    </x:row>
    <x:row r="96" ht="38" customHeight="1">
      <x:c r="A96" s="3" t="str">
        <x:v>Výsledek úplnosti záznamu</x:v>
      </x:c>
      <x:c r="B96" s="11" t="str">
        <x:f>IF('Širší výběr'!C28&lt;&gt;"PŘEDBĚŽNĚ DOPLNIT","BLOKOVÁNO: "&amp;'Širší výběr'!C28,IF(B94&lt;&gt;"BEZ SHODY V DOLOŽENÉM ROZSAHU","BLOKOVÁNO: "&amp;B94,IF(NOT(AND(LEN(TRIM('Profily'!B72))&gt;0,LEN(TRIM('Profily'!B73))&gt;0,ISNUMBER('Profily'!B74),'Profily'!B74&gt;'Profily'!B70)),"BLOKOVÁNO: obnovit podklady profilu",IF(OR(NOT(AND(LEN(TRIM(B76))&gt;0,LEN(TRIM(B77))&gt;0,LEN(TRIM(B78))&gt;0,LEN(TRIM(B79))&gt;0,LEN(TRIM(B80))&gt;0,LEN(TRIM(B81))&gt;0,LEN(TRIM(B82))&gt;0,LEN(TRIM(B83))&gt;0,LEN(TRIM(B84))&gt;0,LEN(TRIM(B85))&gt;0,LEN(TRIM(B86))&gt;0,LEN(TRIM(B89))&gt;0)),NOT(ISNUMBER(B87)),B88&lt;&gt;"Schválení zaznamenáno"),"BLOKOVÁNO: neúplný lidský záznam",IF(EXACT(B89,B95),"ZÁZNAM ÚPLNÝ — NEOPRAVŇUJE ODESLAT","ZASTARALÝ ZÁZNAM")))))</x:f>
        <x:v>BLOKOVÁNO: NEVYMEZENÁ IDENTITA</x:v>
      </x:c>
      <x:c r="C96" s="3"/>
      <x:c r="D96" s="3"/>
      <x:c r="E96" s="3"/>
      <x:c r="F96" s="3"/>
      <x:c r="G96" s="3"/>
      <x:c r="H96" s="3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3" t="str">
        <x:v>Nejde o nástroj k odesílání. Záznam schválení není důkaz skutečného souhlasu ani oprávnění kontaktovat firmu. Vyplňte adresáta, přesný text, rozsah a lidský záznam; po kontrole vložte aktuální otisk jako hodnotu do zaznamenaného otisku. Otisk je technický řetězec pro porovnání, nikoli výsledek prověrky. Na obrazovce může být zkrácen. Kopírujte celou buňku a vložte pouze hodnotu, nikdy zobrazený úryvek.</x:v>
      </x:c>
      <x:c r="B98" s="3"/>
      <x:c r="C98" s="3"/>
      <x:c r="D98" s="3"/>
      <x:c r="E98" s="3"/>
      <x:c r="F98" s="3"/>
      <x:c r="G98" s="3"/>
      <x:c r="H98" s="3"/>
    </x:row>
    <x:row r="99" ht="28" customHeight="1">
      <x:c r="A99" s="3"/>
      <x:c r="B99" s="3"/>
      <x:c r="C99" s="3"/>
      <x:c r="D99" s="3"/>
      <x:c r="E99" s="3"/>
      <x:c r="F99" s="3"/>
      <x:c r="G99" s="3"/>
      <x:c r="H99" s="3"/>
    </x:row>
    <x:row r="100" ht="28" customHeight="1">
      <x:c r="A100" s="3"/>
      <x:c r="B100" s="3"/>
      <x:c r="C100" s="3"/>
      <x:c r="D100" s="3"/>
      <x:c r="E100" s="3"/>
      <x:c r="F100" s="3"/>
      <x:c r="G100" s="3"/>
      <x:c r="H100" s="3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3" t="str">
        <x:v>Doménová nebo jmenná shoda je důvod k prověření. Ruční řešení vyžaduje konkrétní doklad, důvod, jméno a datum. Shodnou právní identitu ani duplicitní kandidáty tímto polem neodblokujete.</x:v>
      </x:c>
      <x:c r="B102" s="3"/>
      <x:c r="C102" s="3"/>
      <x:c r="D102" s="3"/>
      <x:c r="E102" s="3"/>
      <x:c r="F102" s="3"/>
      <x:c r="G102" s="3"/>
      <x:c r="H102" s="3"/>
    </x:row>
    <x:row r="103" ht="28" customHeight="1">
      <x:c r="A103" s="3"/>
      <x:c r="B103" s="3"/>
      <x:c r="C103" s="3"/>
      <x:c r="D103" s="3"/>
      <x:c r="E103" s="3"/>
      <x:c r="F103" s="3"/>
      <x:c r="G103" s="3"/>
      <x:c r="H103" s="3"/>
    </x:row>
    <x:row r="104" ht="28" customHeight="1">
      <x:c r="A104" s="3"/>
      <x:c r="B104" s="3"/>
      <x:c r="C104" s="3"/>
      <x:c r="D104" s="3"/>
      <x:c r="E104" s="3"/>
      <x:c r="F104" s="3"/>
      <x:c r="G104" s="3"/>
      <x:c r="H104" s="3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30" customHeight="1">
      <x:c r="A110" s="17" t="str">
        <x:v>ACQ-04 — Cleevio</x:v>
      </x:c>
      <x:c r="B110" s="17"/>
      <x:c r="C110" s="17"/>
      <x:c r="D110" s="17"/>
      <x:c r="E110" s="17"/>
      <x:c r="F110" s="17"/>
      <x:c r="G110" s="17"/>
      <x:c r="H110" s="17"/>
    </x:row>
    <x:row r="111" ht="38" customHeight="1">
      <x:c r="A111" s="3" t="str">
        <x:v>Příjemce / veřejná kontaktní cesta</x:v>
      </x:c>
      <x:c r="B111" s="8"/>
      <x:c r="C111" s="8"/>
      <x:c r="D111" s="8"/>
      <x:c r="E111" s="8"/>
      <x:c r="F111" s="8"/>
      <x:c r="G111" s="8"/>
      <x:c r="H111" s="8"/>
    </x:row>
    <x:row r="112" ht="38" customHeight="1">
      <x:c r="A112" s="3" t="str">
        <x:v>Role / způsob kontaktu</x:v>
      </x:c>
      <x:c r="B112" s="8"/>
      <x:c r="C112" s="8"/>
      <x:c r="D112" s="8"/>
      <x:c r="E112" s="8"/>
      <x:c r="F112" s="8"/>
      <x:c r="G112" s="8"/>
      <x:c r="H112" s="8"/>
    </x:row>
    <x:row r="113" ht="38" customHeight="1">
      <x:c r="A113" s="3" t="str">
        <x:v>Přesná kontaktní adresa nebo cesta</x:v>
      </x:c>
      <x:c r="B113" s="8"/>
      <x:c r="C113" s="8"/>
      <x:c r="D113" s="8"/>
      <x:c r="E113" s="8"/>
      <x:c r="F113" s="8"/>
      <x:c r="G113" s="8"/>
      <x:c r="H113" s="8"/>
    </x:row>
    <x:row r="114" ht="38" customHeight="1">
      <x:c r="A114" s="3" t="str">
        <x:v>Podklad k adresátovi a cestě</x:v>
      </x:c>
      <x:c r="B114" s="8"/>
      <x:c r="C114" s="8"/>
      <x:c r="D114" s="8"/>
      <x:c r="E114" s="8"/>
      <x:c r="F114" s="8"/>
      <x:c r="G114" s="8"/>
      <x:c r="H114" s="8"/>
    </x:row>
    <x:row r="115" ht="38" customHeight="1">
      <x:c r="A115" s="3" t="str">
        <x:v>Přesný rozsah subjektu a oslovení</x:v>
      </x:c>
      <x:c r="B115" s="8"/>
      <x:c r="C115" s="8"/>
      <x:c r="D115" s="8"/>
      <x:c r="E115" s="8"/>
      <x:c r="F115" s="8"/>
      <x:c r="G115" s="8"/>
      <x:c r="H115" s="8"/>
    </x:row>
    <x:row r="116" ht="38" customHeight="1">
      <x:c r="A116" s="3" t="str">
        <x:v>Předmět zprávy</x:v>
      </x:c>
      <x:c r="B116" s="8"/>
      <x:c r="C116" s="8"/>
      <x:c r="D116" s="8"/>
      <x:c r="E116" s="8"/>
      <x:c r="F116" s="8"/>
      <x:c r="G116" s="8"/>
      <x:c r="H116" s="8"/>
    </x:row>
    <x:row r="117" ht="90" customHeight="1">
      <x:c r="A117" s="3" t="str">
        <x:v>Přesné znění zprávy</x:v>
      </x:c>
      <x:c r="B117" s="8"/>
      <x:c r="C117" s="8"/>
      <x:c r="D117" s="8"/>
      <x:c r="E117" s="8"/>
      <x:c r="F117" s="8"/>
      <x:c r="G117" s="8"/>
      <x:c r="H117" s="8"/>
    </x:row>
    <x:row r="118" ht="38" customHeight="1">
      <x:c r="A118" s="3" t="str">
        <x:v>Dohodnutý kanál</x:v>
      </x:c>
      <x:c r="B118" s="8"/>
      <x:c r="C118" s="8"/>
      <x:c r="D118" s="8"/>
      <x:c r="E118" s="8"/>
      <x:c r="F118" s="8"/>
      <x:c r="G118" s="8"/>
      <x:c r="H118" s="8"/>
    </x:row>
    <x:row r="119" ht="38" customHeight="1">
      <x:c r="A119" s="3" t="str">
        <x:v>Dohodnutý čas / okno</x:v>
      </x:c>
      <x:c r="B119" s="8"/>
      <x:c r="C119" s="8"/>
      <x:c r="D119" s="8"/>
      <x:c r="E119" s="8"/>
      <x:c r="F119" s="8"/>
      <x:c r="G119" s="8"/>
      <x:c r="H119" s="8"/>
    </x:row>
    <x:row r="120" ht="38" customHeight="1">
      <x:c r="A120" s="3" t="str">
        <x:v>Odpovědná osoba pro kontakt</x:v>
      </x:c>
      <x:c r="B120" s="8"/>
      <x:c r="C120" s="8"/>
      <x:c r="D120" s="8"/>
      <x:c r="E120" s="8"/>
      <x:c r="F120" s="8"/>
      <x:c r="G120" s="8"/>
      <x:c r="H120" s="8"/>
    </x:row>
    <x:row r="121" ht="38" customHeight="1">
      <x:c r="A121" s="3" t="str">
        <x:v>Kontrolu zapsal(a)</x:v>
      </x:c>
      <x:c r="B121" s="8"/>
      <x:c r="C121" s="8"/>
      <x:c r="D121" s="8"/>
      <x:c r="E121" s="8"/>
      <x:c r="F121" s="8"/>
      <x:c r="G121" s="8"/>
      <x:c r="H121" s="8"/>
    </x:row>
    <x:row r="122" ht="38" customHeight="1">
      <x:c r="A122" s="3" t="str">
        <x:v>Datum zaznamenané kontroly</x:v>
      </x:c>
      <x:c r="B122" s="20"/>
      <x:c r="C122" s="8"/>
      <x:c r="D122" s="8"/>
      <x:c r="E122" s="8"/>
      <x:c r="F122" s="8"/>
      <x:c r="G122" s="8"/>
      <x:c r="H122" s="8"/>
    </x:row>
    <x:row r="123" ht="38" customHeight="1">
      <x:c r="A123" s="3" t="str">
        <x:v>Rozhodnutí — pouze záznam</x:v>
      </x:c>
      <x:c r="B123" s="8" t="str">
        <x:v>Nezkontrolováno</x:v>
      </x:c>
      <x:c r="C123" s="8"/>
      <x:c r="D123" s="8"/>
      <x:c r="E123" s="8"/>
      <x:c r="F123" s="8"/>
      <x:c r="G123" s="8"/>
      <x:c r="H123" s="8"/>
    </x:row>
    <x:row r="124" ht="65" customHeight="1">
      <x:c r="A124" s="3" t="str">
        <x:v>Otisk zaznamenaného schválení</x:v>
      </x:c>
      <x:c r="B124" s="26"/>
      <x:c r="C124" s="26"/>
      <x:c r="D124" s="26"/>
      <x:c r="E124" s="26"/>
      <x:c r="F124" s="26"/>
      <x:c r="G124" s="26"/>
      <x:c r="H124" s="26"/>
    </x:row>
    <x:row r="125" ht="38" customHeight="1">
      <x:c r="A125" s="3" t="str">
        <x:v>Ruční řešení shody</x:v>
      </x:c>
      <x:c r="B125" s="8" t="str">
        <x:v>Nevyřešeno</x:v>
      </x:c>
      <x:c r="C125" s="8"/>
      <x:c r="D125" s="8"/>
      <x:c r="E125" s="8"/>
      <x:c r="F125" s="8"/>
      <x:c r="G125" s="8"/>
      <x:c r="H125" s="8"/>
    </x:row>
    <x:row r="126" ht="38" customHeight="1">
      <x:c r="A126" s="3" t="str">
        <x:v>Doklad a důvod řešení shody</x:v>
      </x:c>
      <x:c r="B126" s="8"/>
      <x:c r="C126" s="8"/>
      <x:c r="D126" s="8"/>
      <x:c r="E126" s="8"/>
      <x:c r="F126" s="8"/>
      <x:c r="G126" s="8"/>
      <x:c r="H126" s="8"/>
    </x:row>
    <x:row r="127" ht="38" customHeight="1">
      <x:c r="A127" s="3" t="str">
        <x:v>Řešení shody zapsal(a)</x:v>
      </x:c>
      <x:c r="B127" s="8"/>
      <x:c r="C127" s="8"/>
      <x:c r="D127" s="8"/>
      <x:c r="E127" s="8"/>
      <x:c r="F127" s="8"/>
      <x:c r="G127" s="8"/>
      <x:c r="H127" s="8"/>
    </x:row>
    <x:row r="128" ht="38" customHeight="1">
      <x:c r="A128" s="3" t="str">
        <x:v>Datum řešení shody</x:v>
      </x:c>
      <x:c r="B128" s="20"/>
      <x:c r="C128" s="8"/>
      <x:c r="D128" s="8"/>
      <x:c r="E128" s="8"/>
      <x:c r="F128" s="8"/>
      <x:c r="G128" s="8"/>
      <x:c r="H128" s="8"/>
    </x:row>
    <x:row r="129" ht="38" customHeight="1">
      <x:c r="A129" s="3" t="str">
        <x:v>Kontrola identit / shod</x:v>
      </x:c>
      <x:c r="B129" s="11" t="str">
        <x:f>IF(NOT(AND(LEN(TRIM('Profily'!G10))&gt;0,LEN(TRIM('Profily'!H10))&gt;0,'Profily'!B101="Vymezení doloženo pro zadání",LEN(TRIM('Profily'!B102))&gt;0,LEN(TRIM('Profily'!B104))&gt;0)),"NEVYMEZENÁ IDENTITA",IF(OR(IF(AND(LEN(TRIM('Profily'!G10))&gt;0,'Profily'!G10='Profily'!G7),1,0)+IF(AND(LEN(TRIM('Profily'!G10))&gt;0,'Profily'!G10='Profily'!G8),1,0)+IF(AND(LEN(TRIM('Profily'!G10))&gt;0,'Profily'!G10='Profily'!G9),1,0)+IF(AND(LEN(TRIM('Profily'!G10))&gt;0,'Profily'!G10='Profily'!G11),1,0)&gt;0,IF(AND(LEN(TRIM('Profily'!H10))&gt;0,'Profily'!H10='Profily'!H7),1,0)+IF(AND(LEN(TRIM('Profily'!H10))&gt;0,'Profily'!H10='Profily'!H8),1,0)+IF(AND(LEN(TRIM('Profily'!H10))&gt;0,'Profily'!H10='Profily'!H9),1,0)+IF(AND(LEN(TRIM('Profily'!H10))&gt;0,'Profily'!H10='Profily'!H11),1,0)&gt;0,IF(LEN(TRIM('Profily'!H10))&gt;0,COUNTIFS('Klientův seznam'!G17:G31,'Profily'!H10),0)&gt;0,AND(OR(IF(LEN(TRIM('Profily'!G10))&gt;0,COUNTIFS('Klientův seznam'!B17:B31,'Profily'!G10),0)&gt;0,SUM(IF(AND(LEN(TRIM('Klientův seznam'!H17))&gt;0,OR(ISNUMBER(SEARCH(LOWER(SUBSTITUTE(SUBSTITUTE(TRIM('Profily'!B10)," ",""),".","")),'Klientův seznam'!H17)),AND(LEN(TRIM('Profily'!F10))&gt;0,ISNUMBER(SEARCH(LOWER(SUBSTITUTE(SUBSTITUTE(TRIM('Profily'!F10)," ",""),".","")),'Klientův seznam'!H17))))),1,0),IF(AND(LEN(TRIM('Klientův seznam'!H18))&gt;0,OR(ISNUMBER(SEARCH(LOWER(SUBSTITUTE(SUBSTITUTE(TRIM('Profily'!B10)," ",""),".","")),'Klientův seznam'!H18)),AND(LEN(TRIM('Profily'!F10))&gt;0,ISNUMBER(SEARCH(LOWER(SUBSTITUTE(SUBSTITUTE(TRIM('Profily'!F10)," ",""),".","")),'Klientův seznam'!H18))))),1,0),IF(AND(LEN(TRIM('Klientův seznam'!H19))&gt;0,OR(ISNUMBER(SEARCH(LOWER(SUBSTITUTE(SUBSTITUTE(TRIM('Profily'!B10)," ",""),".","")),'Klientův seznam'!H19)),AND(LEN(TRIM('Profily'!F10))&gt;0,ISNUMBER(SEARCH(LOWER(SUBSTITUTE(SUBSTITUTE(TRIM('Profily'!F10)," ",""),".","")),'Klientův seznam'!H19))))),1,0),IF(AND(LEN(TRIM('Klientův seznam'!H20))&gt;0,OR(ISNUMBER(SEARCH(LOWER(SUBSTITUTE(SUBSTITUTE(TRIM('Profily'!B10)," ",""),".","")),'Klientův seznam'!H20)),AND(LEN(TRIM('Profily'!F10))&gt;0,ISNUMBER(SEARCH(LOWER(SUBSTITUTE(SUBSTITUTE(TRIM('Profily'!F10)," ",""),".","")),'Klientův seznam'!H20))))),1,0),IF(AND(LEN(TRIM('Klientův seznam'!H21))&gt;0,OR(ISNUMBER(SEARCH(LOWER(SUBSTITUTE(SUBSTITUTE(TRIM('Profily'!B10)," ",""),".","")),'Klientův seznam'!H21)),AND(LEN(TRIM('Profily'!F10))&gt;0,ISNUMBER(SEARCH(LOWER(SUBSTITUTE(SUBSTITUTE(TRIM('Profily'!F10)," ",""),".","")),'Klientův seznam'!H21))))),1,0),IF(AND(LEN(TRIM('Klientův seznam'!H22))&gt;0,OR(ISNUMBER(SEARCH(LOWER(SUBSTITUTE(SUBSTITUTE(TRIM('Profily'!B10)," ",""),".","")),'Klientův seznam'!H22)),AND(LEN(TRIM('Profily'!F10))&gt;0,ISNUMBER(SEARCH(LOWER(SUBSTITUTE(SUBSTITUTE(TRIM('Profily'!F10)," ",""),".","")),'Klientův seznam'!H22))))),1,0),IF(AND(LEN(TRIM('Klientův seznam'!H23))&gt;0,OR(ISNUMBER(SEARCH(LOWER(SUBSTITUTE(SUBSTITUTE(TRIM('Profily'!B10)," ",""),".","")),'Klientův seznam'!H23)),AND(LEN(TRIM('Profily'!F10))&gt;0,ISNUMBER(SEARCH(LOWER(SUBSTITUTE(SUBSTITUTE(TRIM('Profily'!F10)," ",""),".","")),'Klientův seznam'!H23))))),1,0),IF(AND(LEN(TRIM('Klientův seznam'!H24))&gt;0,OR(ISNUMBER(SEARCH(LOWER(SUBSTITUTE(SUBSTITUTE(TRIM('Profily'!B10)," ",""),".","")),'Klientův seznam'!H24)),AND(LEN(TRIM('Profily'!F10))&gt;0,ISNUMBER(SEARCH(LOWER(SUBSTITUTE(SUBSTITUTE(TRIM('Profily'!F10)," ",""),".","")),'Klientův seznam'!H24))))),1,0),IF(AND(LEN(TRIM('Klientův seznam'!H25))&gt;0,OR(ISNUMBER(SEARCH(LOWER(SUBSTITUTE(SUBSTITUTE(TRIM('Profily'!B10)," ",""),".","")),'Klientův seznam'!H25)),AND(LEN(TRIM('Profily'!F10))&gt;0,ISNUMBER(SEARCH(LOWER(SUBSTITUTE(SUBSTITUTE(TRIM('Profily'!F10)," ",""),".","")),'Klientův seznam'!H25))))),1,0),IF(AND(LEN(TRIM('Klientův seznam'!H26))&gt;0,OR(ISNUMBER(SEARCH(LOWER(SUBSTITUTE(SUBSTITUTE(TRIM('Profily'!B10)," ",""),".","")),'Klientův seznam'!H26)),AND(LEN(TRIM('Profily'!F10))&gt;0,ISNUMBER(SEARCH(LOWER(SUBSTITUTE(SUBSTITUTE(TRIM('Profily'!F10)," ",""),".","")),'Klientův seznam'!H26))))),1,0),IF(AND(LEN(TRIM('Klientův seznam'!H27))&gt;0,OR(ISNUMBER(SEARCH(LOWER(SUBSTITUTE(SUBSTITUTE(TRIM('Profily'!B10)," ",""),".","")),'Klientův seznam'!H27)),AND(LEN(TRIM('Profily'!F10))&gt;0,ISNUMBER(SEARCH(LOWER(SUBSTITUTE(SUBSTITUTE(TRIM('Profily'!F10)," ",""),".","")),'Klientův seznam'!H27))))),1,0),IF(AND(LEN(TRIM('Klientův seznam'!H28))&gt;0,OR(ISNUMBER(SEARCH(LOWER(SUBSTITUTE(SUBSTITUTE(TRIM('Profily'!B10)," ",""),".","")),'Klientův seznam'!H28)),AND(LEN(TRIM('Profily'!F10))&gt;0,ISNUMBER(SEARCH(LOWER(SUBSTITUTE(SUBSTITUTE(TRIM('Profily'!F10)," ",""),".","")),'Klientův seznam'!H28))))),1,0),IF(AND(LEN(TRIM('Klientův seznam'!H29))&gt;0,OR(ISNUMBER(SEARCH(LOWER(SUBSTITUTE(SUBSTITUTE(TRIM('Profily'!B10)," ",""),".","")),'Klientův seznam'!H29)),AND(LEN(TRIM('Profily'!F10))&gt;0,ISNUMBER(SEARCH(LOWER(SUBSTITUTE(SUBSTITUTE(TRIM('Profily'!F10)," ",""),".","")),'Klientův seznam'!H29))))),1,0),IF(AND(LEN(TRIM('Klientův seznam'!H30))&gt;0,OR(ISNUMBER(SEARCH(LOWER(SUBSTITUTE(SUBSTITUTE(TRIM('Profily'!B10)," ",""),".","")),'Klientův seznam'!H30)),AND(LEN(TRIM('Profily'!F10))&gt;0,ISNUMBER(SEARCH(LOWER(SUBSTITUTE(SUBSTITUTE(TRIM('Profily'!F10)," ",""),".","")),'Klientův seznam'!H30))))),1,0),IF(AND(LEN(TRIM('Klientův seznam'!H31))&gt;0,OR(ISNUMBER(SEARCH(LOWER(SUBSTITUTE(SUBSTITUTE(TRIM('Profily'!B10)," ",""),".","")),'Klientův seznam'!H31)),AND(LEN(TRIM('Profily'!F10))&gt;0,ISNUMBER(SEARCH(LOWER(SUBSTITUTE(SUBSTITUTE(TRIM('Profily'!F10)," ",""),".","")),'Klientův seznam'!H31))))),1,0))&gt;0),NOT(AND(B125="Shoda vysvětlena dokladem",LEN(TRIM(B126))&gt;0,LEN(TRIM(B127))&gt;0,ISNUMBER(B128)))),B125="Neoslovovat"),"SHODA / MOŽNÁ DUPLICITA",IF('Klientův seznam'!B14&lt;&gt;"Záznam kontroly odpovídá seznamu",'Klientův seznam'!B14,"BEZ SHODY V DOLOŽENÉM ROZSAHU")))</x:f>
        <x:v>NEVYMEZENÁ IDENTITA</x:v>
      </x:c>
      <x:c r="C129" s="3"/>
      <x:c r="D129" s="3"/>
      <x:c r="E129" s="3"/>
      <x:c r="F129" s="3"/>
      <x:c r="G129" s="3"/>
      <x:c r="H129" s="3"/>
    </x:row>
    <x:row r="130" ht="65" customHeight="1">
      <x:c r="A130" s="3" t="str">
        <x:v>Aktuální otisk celého záznamu</x:v>
      </x:c>
      <x:c r="B130" s="28" t="str">
        <x:f>LEN("ACQ-04")&amp;":"&amp;"ACQ-04"&amp;"|"&amp;LEN('Zadání'!B23)&amp;":"&amp;'Zadání'!B23&amp;"|"&amp;LEN('Širší výběr'!C29)&amp;":"&amp;'Širší výběr'!C29&amp;"|"&amp;LEN('Širší výběr'!A16)&amp;":"&amp;'Širší výběr'!A16&amp;"|"&amp;LEN('Širší výběr'!B16)&amp;":"&amp;'Širší výběr'!B16&amp;"|"&amp;LEN('Širší výběr'!C16)&amp;":"&amp;'Širší výběr'!C16&amp;"|"&amp;LEN('Širší výběr'!D16)&amp;":"&amp;'Širší výběr'!D16&amp;"|"&amp;LEN('Širší výběr'!E16)&amp;":"&amp;'Širší výběr'!E16&amp;"|"&amp;LEN('Širší výběr'!F16)&amp;":"&amp;'Širší výběr'!F16&amp;"|"&amp;LEN('Širší výběr'!A17)&amp;":"&amp;'Širší výběr'!A17&amp;"|"&amp;LEN('Širší výběr'!B17)&amp;":"&amp;'Širší výběr'!B17&amp;"|"&amp;LEN('Širší výběr'!C17)&amp;":"&amp;'Širší výběr'!C17&amp;"|"&amp;LEN('Širší výběr'!D17)&amp;":"&amp;'Širší výběr'!D17&amp;"|"&amp;LEN('Širší výběr'!E17)&amp;":"&amp;'Širší výběr'!E17&amp;"|"&amp;LEN('Širší výběr'!F17)&amp;":"&amp;'Širší výběr'!F17&amp;"|"&amp;LEN('Širší výběr'!A18)&amp;":"&amp;'Širší výběr'!A18&amp;"|"&amp;LEN('Širší výběr'!B18)&amp;":"&amp;'Širší výběr'!B18&amp;"|"&amp;LEN('Širší výběr'!C18)&amp;":"&amp;'Širší výběr'!C18&amp;"|"&amp;LEN('Širší výběr'!D18)&amp;":"&amp;'Širší výběr'!D18&amp;"|"&amp;LEN('Širší výběr'!E18)&amp;":"&amp;'Širší výběr'!E18&amp;"|"&amp;LEN('Širší výběr'!F18)&amp;":"&amp;'Širší výběr'!F18&amp;"|"&amp;LEN('Profily'!B109)&amp;":"&amp;'Profily'!B109&amp;"|"&amp;LEN('Klientův seznam'!B12)&amp;":"&amp;'Klientův seznam'!B12&amp;"|"&amp;LEN('Klientův seznam'!B11)&amp;":"&amp;'Klientův seznam'!B11&amp;"|"&amp;LEN(B111)&amp;":"&amp;B111&amp;"|"&amp;LEN(B112)&amp;":"&amp;B112&amp;"|"&amp;LEN(B113)&amp;":"&amp;B113&amp;"|"&amp;LEN(B114)&amp;":"&amp;B114&amp;"|"&amp;LEN(B115)&amp;":"&amp;B115&amp;"|"&amp;LEN(B116)&amp;":"&amp;B116&amp;"|"&amp;LEN(B117)&amp;":"&amp;B117&amp;"|"&amp;LEN(B118)&amp;":"&amp;B118&amp;"|"&amp;LEN(B119)&amp;":"&amp;B119&amp;"|"&amp;LEN(B120)&amp;":"&amp;B120&amp;"|"&amp;LEN(B121)&amp;":"&amp;B121&amp;"|"&amp;LEN(IF(ISNUMBER(B122),TEXT(B122,"yyyy-mm-dd"),"&lt;missing&gt;"))&amp;":"&amp;IF(ISNUMBER(B122),TEXT(B122,"yyyy-mm-dd"),"&lt;missing&gt;")&amp;"|"&amp;LEN(B123)&amp;":"&amp;B123&amp;"|"&amp;LEN(B125)&amp;":"&amp;B125&amp;"|"&amp;LEN(B126)&amp;":"&amp;B126&amp;"|"&amp;LEN(B127)&amp;":"&amp;B127&amp;"|"&amp;LEN(IF(ISNUMBER(B128),TEXT(B128,"yyyy-mm-dd"),"&lt;missing&gt;"))&amp;":"&amp;IF(ISNUMBER(B128),TEXT(B128,"yyyy-mm-dd"),"&lt;missing&gt;")</x:f>
        <x:v>6:ACQ-04|665:555:11:EXAMPLE-ACQ|4:M-v1|4:C-v1|71:Zakázkový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shodu.|9:&lt;unknown&gt;|9:&lt;unknown&gt;|0:|96:Modelová evropská skupina IT služeb; hledá většinový vstup do firmy poskytující zakázkový vývoj.|0:|28:POZASTAVIT — VYMEZIT SUBJEKT|16:ACQ-04 — Cleevio|38:C01 — zakázkový mobilní a webový vývoj|23:Shoda pro oborový filtr|92:Uvádí design, mobilní vývoj, frontend a backend; působí v Praze a je součástí Cleevio Group.|20:cleevio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shodu.|9:&lt;unknown&gt;|9:&lt;unknown&gt;|16:ACQ-04 — Cleevio|29:C02 — doložené působení CZ/SK|23:Shoda pro oborový filtr|92:Uvádí design, mobilní vývoj, frontend a backend; působí v Praze a je součástí Cleevio Group.|20:cleevio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shodu.|9:&lt;unknown&gt;|9:&lt;unknown&gt;|16:ACQ-04 — Cleevio|22:C03 — skupinový rozsah|20:Vymezit část skupiny|105:Schopnosti odpovídají. Skupinový web ale nestačí k určení společnosti, kterou by kupující mohl posuzovat.|20:cleevio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shodu.|9:&lt;unknown&gt;|9:&lt;unknown&gt;|142:6:ACQ-04|7:Cleevio|11:cleevio.com|0:|0:|13:Cleevio Group|9:ACQ-04-v1|0:|0:|9:&lt;missing&gt;|10:Nevyřešeno|0:|0:|9:Neověřeno|9:Neověřeno|9:Neověřeno|270:7:Nedodán|0:|9:&lt;missing&gt;|0:|0:|9:&lt;missing&gt;|0:|0:|0:|0:|0:|0:|0:|0:|0:|0:|0:|0:|0:|0:|0:|0:|0:|0:|0:|0:|0:|0:|0:|0:|0:|0:|0:|0:|0:|0:|0:|0:|0:|0:|0:|0:|0:|0:|0:|0:|0:|0:|0:|0:|0:|0:|0:|0:|0:|0:|0:|0:|0:|0:|0:|0:|0:|0:|0:|0:|0:|0:|0:|0:|0:|0:|0:|0:|0:|0:|0:|0:|0:|0:|0:|0:|0:|0:|0:|0:|0:|0:|0:|0:|0:|0:|0:|0:|9:&lt;missing&gt;|15:Nezkontrolováno|10:Nevyřešeno|0:|0:|9:&lt;missing&gt;</x:v>
      </x:c>
      <x:c r="C130" s="28"/>
      <x:c r="D130" s="28"/>
      <x:c r="E130" s="28"/>
      <x:c r="F130" s="28"/>
      <x:c r="G130" s="28"/>
      <x:c r="H130" s="28"/>
    </x:row>
    <x:row r="131" ht="38" customHeight="1">
      <x:c r="A131" s="3" t="str">
        <x:v>Výsledek úplnosti záznamu</x:v>
      </x:c>
      <x:c r="B131" s="11" t="str">
        <x:f>IF('Širší výběr'!C29&lt;&gt;"PŘEDBĚŽNĚ DOPLNIT","BLOKOVÁNO: "&amp;'Širší výběr'!C29,IF(B129&lt;&gt;"BEZ SHODY V DOLOŽENÉM ROZSAHU","BLOKOVÁNO: "&amp;B129,IF(NOT(AND(LEN(TRIM('Profily'!B98))&gt;0,LEN(TRIM('Profily'!B99))&gt;0,ISNUMBER('Profily'!B100),'Profily'!B100&gt;'Profily'!B96)),"BLOKOVÁNO: obnovit podklady profilu",IF(OR(NOT(AND(LEN(TRIM(B111))&gt;0,LEN(TRIM(B112))&gt;0,LEN(TRIM(B113))&gt;0,LEN(TRIM(B114))&gt;0,LEN(TRIM(B115))&gt;0,LEN(TRIM(B116))&gt;0,LEN(TRIM(B117))&gt;0,LEN(TRIM(B118))&gt;0,LEN(TRIM(B119))&gt;0,LEN(TRIM(B120))&gt;0,LEN(TRIM(B121))&gt;0,LEN(TRIM(B124))&gt;0)),NOT(ISNUMBER(B122)),B123&lt;&gt;"Schválení zaznamenáno"),"BLOKOVÁNO: neúplný lidský záznam",IF(EXACT(B124,B130),"ZÁZNAM ÚPLNÝ — NEOPRAVŇUJE ODESLAT","ZASTARALÝ ZÁZNAM")))))</x:f>
        <x:v>BLOKOVÁNO: POZASTAVIT — VYMEZIT SUBJEKT</x:v>
      </x:c>
      <x:c r="C131" s="3"/>
      <x:c r="D131" s="3"/>
      <x:c r="E131" s="3"/>
      <x:c r="F131" s="3"/>
      <x:c r="G131" s="3"/>
      <x:c r="H131" s="3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</x:row>
    <x:row r="133" ht="28" customHeight="1">
      <x:c r="A133" s="3" t="str">
        <x:v>Nejde o nástroj k odesílání. Záznam schválení není důkaz skutečného souhlasu ani oprávnění kontaktovat firmu. Vyplňte adresáta, přesný text, rozsah a lidský záznam; po kontrole vložte aktuální otisk jako hodnotu do zaznamenaného otisku. Otisk je technický řetězec pro porovnání, nikoli výsledek prověrky. Na obrazovce může být zkrácen. Kopírujte celou buňku a vložte pouze hodnotu, nikdy zobrazený úryvek.</x:v>
      </x:c>
      <x:c r="B133" s="3"/>
      <x:c r="C133" s="3"/>
      <x:c r="D133" s="3"/>
      <x:c r="E133" s="3"/>
      <x:c r="F133" s="3"/>
      <x:c r="G133" s="3"/>
      <x:c r="H133" s="3"/>
    </x:row>
    <x:row r="134" ht="28" customHeight="1">
      <x:c r="A134" s="3"/>
      <x:c r="B134" s="3"/>
      <x:c r="C134" s="3"/>
      <x:c r="D134" s="3"/>
      <x:c r="E134" s="3"/>
      <x:c r="F134" s="3"/>
      <x:c r="G134" s="3"/>
      <x:c r="H134" s="3"/>
    </x:row>
    <x:row r="135" ht="28" customHeight="1">
      <x:c r="A135" s="3"/>
      <x:c r="B135" s="3"/>
      <x:c r="C135" s="3"/>
      <x:c r="D135" s="3"/>
      <x:c r="E135" s="3"/>
      <x:c r="F135" s="3"/>
      <x:c r="G135" s="3"/>
      <x:c r="H135" s="3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</x:row>
    <x:row r="137" ht="28" customHeight="1">
      <x:c r="A137" s="3" t="str">
        <x:v>Doménová nebo jmenná shoda je důvod k prověření. Ruční řešení vyžaduje konkrétní doklad, důvod, jméno a datum. Shodnou právní identitu ani duplicitní kandidáty tímto polem neodblokujete.</x:v>
      </x:c>
      <x:c r="B137" s="3"/>
      <x:c r="C137" s="3"/>
      <x:c r="D137" s="3"/>
      <x:c r="E137" s="3"/>
      <x:c r="F137" s="3"/>
      <x:c r="G137" s="3"/>
      <x:c r="H137" s="3"/>
    </x:row>
    <x:row r="138" ht="28" customHeight="1">
      <x:c r="A138" s="3"/>
      <x:c r="B138" s="3"/>
      <x:c r="C138" s="3"/>
      <x:c r="D138" s="3"/>
      <x:c r="E138" s="3"/>
      <x:c r="F138" s="3"/>
      <x:c r="G138" s="3"/>
      <x:c r="H138" s="3"/>
    </x:row>
    <x:row r="139" ht="28" customHeight="1">
      <x:c r="A139" s="3"/>
      <x:c r="B139" s="3"/>
      <x:c r="C139" s="3"/>
      <x:c r="D139" s="3"/>
      <x:c r="E139" s="3"/>
      <x:c r="F139" s="3"/>
      <x:c r="G139" s="3"/>
      <x:c r="H139" s="3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</x:row>
    <x:row r="145" ht="30" customHeight="1">
      <x:c r="A145" s="17" t="str">
        <x:v>ACQ-05 — Keboola</x:v>
      </x:c>
      <x:c r="B145" s="17"/>
      <x:c r="C145" s="17"/>
      <x:c r="D145" s="17"/>
      <x:c r="E145" s="17"/>
      <x:c r="F145" s="17"/>
      <x:c r="G145" s="17"/>
      <x:c r="H145" s="17"/>
    </x:row>
    <x:row r="146" ht="38" customHeight="1">
      <x:c r="A146" s="3" t="str">
        <x:v>Příjemce / veřejná kontaktní cesta</x:v>
      </x:c>
      <x:c r="B146" s="8"/>
      <x:c r="C146" s="8"/>
      <x:c r="D146" s="8"/>
      <x:c r="E146" s="8"/>
      <x:c r="F146" s="8"/>
      <x:c r="G146" s="8"/>
      <x:c r="H146" s="8"/>
    </x:row>
    <x:row r="147" ht="38" customHeight="1">
      <x:c r="A147" s="3" t="str">
        <x:v>Role / způsob kontaktu</x:v>
      </x:c>
      <x:c r="B147" s="8"/>
      <x:c r="C147" s="8"/>
      <x:c r="D147" s="8"/>
      <x:c r="E147" s="8"/>
      <x:c r="F147" s="8"/>
      <x:c r="G147" s="8"/>
      <x:c r="H147" s="8"/>
    </x:row>
    <x:row r="148" ht="38" customHeight="1">
      <x:c r="A148" s="3" t="str">
        <x:v>Přesná kontaktní adresa nebo cesta</x:v>
      </x:c>
      <x:c r="B148" s="8"/>
      <x:c r="C148" s="8"/>
      <x:c r="D148" s="8"/>
      <x:c r="E148" s="8"/>
      <x:c r="F148" s="8"/>
      <x:c r="G148" s="8"/>
      <x:c r="H148" s="8"/>
    </x:row>
    <x:row r="149" ht="38" customHeight="1">
      <x:c r="A149" s="3" t="str">
        <x:v>Podklad k adresátovi a cestě</x:v>
      </x:c>
      <x:c r="B149" s="8"/>
      <x:c r="C149" s="8"/>
      <x:c r="D149" s="8"/>
      <x:c r="E149" s="8"/>
      <x:c r="F149" s="8"/>
      <x:c r="G149" s="8"/>
      <x:c r="H149" s="8"/>
    </x:row>
    <x:row r="150" ht="38" customHeight="1">
      <x:c r="A150" s="3" t="str">
        <x:v>Přesný rozsah subjektu a oslovení</x:v>
      </x:c>
      <x:c r="B150" s="8"/>
      <x:c r="C150" s="8"/>
      <x:c r="D150" s="8"/>
      <x:c r="E150" s="8"/>
      <x:c r="F150" s="8"/>
      <x:c r="G150" s="8"/>
      <x:c r="H150" s="8"/>
    </x:row>
    <x:row r="151" ht="38" customHeight="1">
      <x:c r="A151" s="3" t="str">
        <x:v>Předmět zprávy</x:v>
      </x:c>
      <x:c r="B151" s="8"/>
      <x:c r="C151" s="8"/>
      <x:c r="D151" s="8"/>
      <x:c r="E151" s="8"/>
      <x:c r="F151" s="8"/>
      <x:c r="G151" s="8"/>
      <x:c r="H151" s="8"/>
    </x:row>
    <x:row r="152" ht="90" customHeight="1">
      <x:c r="A152" s="3" t="str">
        <x:v>Přesné znění zprávy</x:v>
      </x:c>
      <x:c r="B152" s="8"/>
      <x:c r="C152" s="8"/>
      <x:c r="D152" s="8"/>
      <x:c r="E152" s="8"/>
      <x:c r="F152" s="8"/>
      <x:c r="G152" s="8"/>
      <x:c r="H152" s="8"/>
    </x:row>
    <x:row r="153" ht="38" customHeight="1">
      <x:c r="A153" s="3" t="str">
        <x:v>Dohodnutý kanál</x:v>
      </x:c>
      <x:c r="B153" s="8"/>
      <x:c r="C153" s="8"/>
      <x:c r="D153" s="8"/>
      <x:c r="E153" s="8"/>
      <x:c r="F153" s="8"/>
      <x:c r="G153" s="8"/>
      <x:c r="H153" s="8"/>
    </x:row>
    <x:row r="154" ht="38" customHeight="1">
      <x:c r="A154" s="3" t="str">
        <x:v>Dohodnutý čas / okno</x:v>
      </x:c>
      <x:c r="B154" s="8"/>
      <x:c r="C154" s="8"/>
      <x:c r="D154" s="8"/>
      <x:c r="E154" s="8"/>
      <x:c r="F154" s="8"/>
      <x:c r="G154" s="8"/>
      <x:c r="H154" s="8"/>
    </x:row>
    <x:row r="155" ht="38" customHeight="1">
      <x:c r="A155" s="3" t="str">
        <x:v>Odpovědná osoba pro kontakt</x:v>
      </x:c>
      <x:c r="B155" s="8"/>
      <x:c r="C155" s="8"/>
      <x:c r="D155" s="8"/>
      <x:c r="E155" s="8"/>
      <x:c r="F155" s="8"/>
      <x:c r="G155" s="8"/>
      <x:c r="H155" s="8"/>
    </x:row>
    <x:row r="156" ht="38" customHeight="1">
      <x:c r="A156" s="3" t="str">
        <x:v>Kontrolu zapsal(a)</x:v>
      </x:c>
      <x:c r="B156" s="8"/>
      <x:c r="C156" s="8"/>
      <x:c r="D156" s="8"/>
      <x:c r="E156" s="8"/>
      <x:c r="F156" s="8"/>
      <x:c r="G156" s="8"/>
      <x:c r="H156" s="8"/>
    </x:row>
    <x:row r="157" ht="38" customHeight="1">
      <x:c r="A157" s="3" t="str">
        <x:v>Datum zaznamenané kontroly</x:v>
      </x:c>
      <x:c r="B157" s="20"/>
      <x:c r="C157" s="8"/>
      <x:c r="D157" s="8"/>
      <x:c r="E157" s="8"/>
      <x:c r="F157" s="8"/>
      <x:c r="G157" s="8"/>
      <x:c r="H157" s="8"/>
    </x:row>
    <x:row r="158" ht="38" customHeight="1">
      <x:c r="A158" s="3" t="str">
        <x:v>Rozhodnutí — pouze záznam</x:v>
      </x:c>
      <x:c r="B158" s="8" t="str">
        <x:v>Nezkontrolováno</x:v>
      </x:c>
      <x:c r="C158" s="8"/>
      <x:c r="D158" s="8"/>
      <x:c r="E158" s="8"/>
      <x:c r="F158" s="8"/>
      <x:c r="G158" s="8"/>
      <x:c r="H158" s="8"/>
    </x:row>
    <x:row r="159" ht="65" customHeight="1">
      <x:c r="A159" s="3" t="str">
        <x:v>Otisk zaznamenaného schválení</x:v>
      </x:c>
      <x:c r="B159" s="26"/>
      <x:c r="C159" s="26"/>
      <x:c r="D159" s="26"/>
      <x:c r="E159" s="26"/>
      <x:c r="F159" s="26"/>
      <x:c r="G159" s="26"/>
      <x:c r="H159" s="26"/>
    </x:row>
    <x:row r="160" ht="38" customHeight="1">
      <x:c r="A160" s="3" t="str">
        <x:v>Ruční řešení shody</x:v>
      </x:c>
      <x:c r="B160" s="8" t="str">
        <x:v>Nevyřešeno</x:v>
      </x:c>
      <x:c r="C160" s="8"/>
      <x:c r="D160" s="8"/>
      <x:c r="E160" s="8"/>
      <x:c r="F160" s="8"/>
      <x:c r="G160" s="8"/>
      <x:c r="H160" s="8"/>
    </x:row>
    <x:row r="161" ht="38" customHeight="1">
      <x:c r="A161" s="3" t="str">
        <x:v>Doklad a důvod řešení shody</x:v>
      </x:c>
      <x:c r="B161" s="8"/>
      <x:c r="C161" s="8"/>
      <x:c r="D161" s="8"/>
      <x:c r="E161" s="8"/>
      <x:c r="F161" s="8"/>
      <x:c r="G161" s="8"/>
      <x:c r="H161" s="8"/>
    </x:row>
    <x:row r="162" ht="38" customHeight="1">
      <x:c r="A162" s="3" t="str">
        <x:v>Řešení shody zapsal(a)</x:v>
      </x:c>
      <x:c r="B162" s="8"/>
      <x:c r="C162" s="8"/>
      <x:c r="D162" s="8"/>
      <x:c r="E162" s="8"/>
      <x:c r="F162" s="8"/>
      <x:c r="G162" s="8"/>
      <x:c r="H162" s="8"/>
    </x:row>
    <x:row r="163" ht="38" customHeight="1">
      <x:c r="A163" s="3" t="str">
        <x:v>Datum řešení shody</x:v>
      </x:c>
      <x:c r="B163" s="20"/>
      <x:c r="C163" s="8"/>
      <x:c r="D163" s="8"/>
      <x:c r="E163" s="8"/>
      <x:c r="F163" s="8"/>
      <x:c r="G163" s="8"/>
      <x:c r="H163" s="8"/>
    </x:row>
    <x:row r="164" ht="38" customHeight="1">
      <x:c r="A164" s="3" t="str">
        <x:v>Kontrola identit / shod</x:v>
      </x:c>
      <x:c r="B164" s="11" t="str">
        <x:f>IF(NOT(AND(LEN(TRIM('Profily'!G11))&gt;0,LEN(TRIM('Profily'!H11))&gt;0,'Profily'!B127="Vymezení doloženo pro zadání",LEN(TRIM('Profily'!B128))&gt;0,LEN(TRIM('Profily'!B130))&gt;0)),"NEVYMEZENÁ IDENTITA",IF(OR(IF(AND(LEN(TRIM('Profily'!G11))&gt;0,'Profily'!G11='Profily'!G7),1,0)+IF(AND(LEN(TRIM('Profily'!G11))&gt;0,'Profily'!G11='Profily'!G8),1,0)+IF(AND(LEN(TRIM('Profily'!G11))&gt;0,'Profily'!G11='Profily'!G9),1,0)+IF(AND(LEN(TRIM('Profily'!G11))&gt;0,'Profily'!G11='Profily'!G10),1,0)&gt;0,IF(AND(LEN(TRIM('Profily'!H11))&gt;0,'Profily'!H11='Profily'!H7),1,0)+IF(AND(LEN(TRIM('Profily'!H11))&gt;0,'Profily'!H11='Profily'!H8),1,0)+IF(AND(LEN(TRIM('Profily'!H11))&gt;0,'Profily'!H11='Profily'!H9),1,0)+IF(AND(LEN(TRIM('Profily'!H11))&gt;0,'Profily'!H11='Profily'!H10),1,0)&gt;0,IF(LEN(TRIM('Profily'!H11))&gt;0,COUNTIFS('Klientův seznam'!G17:G31,'Profily'!H11),0)&gt;0,AND(OR(IF(LEN(TRIM('Profily'!G11))&gt;0,COUNTIFS('Klientův seznam'!B17:B31,'Profily'!G11),0)&gt;0,SUM(IF(AND(LEN(TRIM('Klientův seznam'!H17))&gt;0,OR(ISNUMBER(SEARCH(LOWER(SUBSTITUTE(SUBSTITUTE(TRIM('Profily'!B11)," ",""),".","")),'Klientův seznam'!H17)),AND(LEN(TRIM('Profily'!F11))&gt;0,ISNUMBER(SEARCH(LOWER(SUBSTITUTE(SUBSTITUTE(TRIM('Profily'!F11)," ",""),".","")),'Klientův seznam'!H17))))),1,0),IF(AND(LEN(TRIM('Klientův seznam'!H18))&gt;0,OR(ISNUMBER(SEARCH(LOWER(SUBSTITUTE(SUBSTITUTE(TRIM('Profily'!B11)," ",""),".","")),'Klientův seznam'!H18)),AND(LEN(TRIM('Profily'!F11))&gt;0,ISNUMBER(SEARCH(LOWER(SUBSTITUTE(SUBSTITUTE(TRIM('Profily'!F11)," ",""),".","")),'Klientův seznam'!H18))))),1,0),IF(AND(LEN(TRIM('Klientův seznam'!H19))&gt;0,OR(ISNUMBER(SEARCH(LOWER(SUBSTITUTE(SUBSTITUTE(TRIM('Profily'!B11)," ",""),".","")),'Klientův seznam'!H19)),AND(LEN(TRIM('Profily'!F11))&gt;0,ISNUMBER(SEARCH(LOWER(SUBSTITUTE(SUBSTITUTE(TRIM('Profily'!F11)," ",""),".","")),'Klientův seznam'!H19))))),1,0),IF(AND(LEN(TRIM('Klientův seznam'!H20))&gt;0,OR(ISNUMBER(SEARCH(LOWER(SUBSTITUTE(SUBSTITUTE(TRIM('Profily'!B11)," ",""),".","")),'Klientův seznam'!H20)),AND(LEN(TRIM('Profily'!F11))&gt;0,ISNUMBER(SEARCH(LOWER(SUBSTITUTE(SUBSTITUTE(TRIM('Profily'!F11)," ",""),".","")),'Klientův seznam'!H20))))),1,0),IF(AND(LEN(TRIM('Klientův seznam'!H21))&gt;0,OR(ISNUMBER(SEARCH(LOWER(SUBSTITUTE(SUBSTITUTE(TRIM('Profily'!B11)," ",""),".","")),'Klientův seznam'!H21)),AND(LEN(TRIM('Profily'!F11))&gt;0,ISNUMBER(SEARCH(LOWER(SUBSTITUTE(SUBSTITUTE(TRIM('Profily'!F11)," ",""),".","")),'Klientův seznam'!H21))))),1,0),IF(AND(LEN(TRIM('Klientův seznam'!H22))&gt;0,OR(ISNUMBER(SEARCH(LOWER(SUBSTITUTE(SUBSTITUTE(TRIM('Profily'!B11)," ",""),".","")),'Klientův seznam'!H22)),AND(LEN(TRIM('Profily'!F11))&gt;0,ISNUMBER(SEARCH(LOWER(SUBSTITUTE(SUBSTITUTE(TRIM('Profily'!F11)," ",""),".","")),'Klientův seznam'!H22))))),1,0),IF(AND(LEN(TRIM('Klientův seznam'!H23))&gt;0,OR(ISNUMBER(SEARCH(LOWER(SUBSTITUTE(SUBSTITUTE(TRIM('Profily'!B11)," ",""),".","")),'Klientův seznam'!H23)),AND(LEN(TRIM('Profily'!F11))&gt;0,ISNUMBER(SEARCH(LOWER(SUBSTITUTE(SUBSTITUTE(TRIM('Profily'!F11)," ",""),".","")),'Klientův seznam'!H23))))),1,0),IF(AND(LEN(TRIM('Klientův seznam'!H24))&gt;0,OR(ISNUMBER(SEARCH(LOWER(SUBSTITUTE(SUBSTITUTE(TRIM('Profily'!B11)," ",""),".","")),'Klientův seznam'!H24)),AND(LEN(TRIM('Profily'!F11))&gt;0,ISNUMBER(SEARCH(LOWER(SUBSTITUTE(SUBSTITUTE(TRIM('Profily'!F11)," ",""),".","")),'Klientův seznam'!H24))))),1,0),IF(AND(LEN(TRIM('Klientův seznam'!H25))&gt;0,OR(ISNUMBER(SEARCH(LOWER(SUBSTITUTE(SUBSTITUTE(TRIM('Profily'!B11)," ",""),".","")),'Klientův seznam'!H25)),AND(LEN(TRIM('Profily'!F11))&gt;0,ISNUMBER(SEARCH(LOWER(SUBSTITUTE(SUBSTITUTE(TRIM('Profily'!F11)," ",""),".","")),'Klientův seznam'!H25))))),1,0),IF(AND(LEN(TRIM('Klientův seznam'!H26))&gt;0,OR(ISNUMBER(SEARCH(LOWER(SUBSTITUTE(SUBSTITUTE(TRIM('Profily'!B11)," ",""),".","")),'Klientův seznam'!H26)),AND(LEN(TRIM('Profily'!F11))&gt;0,ISNUMBER(SEARCH(LOWER(SUBSTITUTE(SUBSTITUTE(TRIM('Profily'!F11)," ",""),".","")),'Klientův seznam'!H26))))),1,0),IF(AND(LEN(TRIM('Klientův seznam'!H27))&gt;0,OR(ISNUMBER(SEARCH(LOWER(SUBSTITUTE(SUBSTITUTE(TRIM('Profily'!B11)," ",""),".","")),'Klientův seznam'!H27)),AND(LEN(TRIM('Profily'!F11))&gt;0,ISNUMBER(SEARCH(LOWER(SUBSTITUTE(SUBSTITUTE(TRIM('Profily'!F11)," ",""),".","")),'Klientův seznam'!H27))))),1,0),IF(AND(LEN(TRIM('Klientův seznam'!H28))&gt;0,OR(ISNUMBER(SEARCH(LOWER(SUBSTITUTE(SUBSTITUTE(TRIM('Profily'!B11)," ",""),".","")),'Klientův seznam'!H28)),AND(LEN(TRIM('Profily'!F11))&gt;0,ISNUMBER(SEARCH(LOWER(SUBSTITUTE(SUBSTITUTE(TRIM('Profily'!F11)," ",""),".","")),'Klientův seznam'!H28))))),1,0),IF(AND(LEN(TRIM('Klientův seznam'!H29))&gt;0,OR(ISNUMBER(SEARCH(LOWER(SUBSTITUTE(SUBSTITUTE(TRIM('Profily'!B11)," ",""),".","")),'Klientův seznam'!H29)),AND(LEN(TRIM('Profily'!F11))&gt;0,ISNUMBER(SEARCH(LOWER(SUBSTITUTE(SUBSTITUTE(TRIM('Profily'!F11)," ",""),".","")),'Klientův seznam'!H29))))),1,0),IF(AND(LEN(TRIM('Klientův seznam'!H30))&gt;0,OR(ISNUMBER(SEARCH(LOWER(SUBSTITUTE(SUBSTITUTE(TRIM('Profily'!B11)," ",""),".","")),'Klientův seznam'!H30)),AND(LEN(TRIM('Profily'!F11))&gt;0,ISNUMBER(SEARCH(LOWER(SUBSTITUTE(SUBSTITUTE(TRIM('Profily'!F11)," ",""),".","")),'Klientův seznam'!H30))))),1,0),IF(AND(LEN(TRIM('Klientův seznam'!H31))&gt;0,OR(ISNUMBER(SEARCH(LOWER(SUBSTITUTE(SUBSTITUTE(TRIM('Profily'!B11)," ",""),".","")),'Klientův seznam'!H31)),AND(LEN(TRIM('Profily'!F11))&gt;0,ISNUMBER(SEARCH(LOWER(SUBSTITUTE(SUBSTITUTE(TRIM('Profily'!F11)," ",""),".","")),'Klientův seznam'!H31))))),1,0))&gt;0),NOT(AND(B160="Shoda vysvětlena dokladem",LEN(TRIM(B161))&gt;0,LEN(TRIM(B162))&gt;0,ISNUMBER(B163)))),B160="Neoslovovat"),"SHODA / MOŽNÁ DUPLICITA",IF('Klientův seznam'!B14&lt;&gt;"Záznam kontroly odpovídá seznamu",'Klientův seznam'!B14,"BEZ SHODY V DOLOŽENÉM ROZSAHU")))</x:f>
        <x:v>NEVYMEZENÁ IDENTITA</x:v>
      </x:c>
      <x:c r="C164" s="3"/>
      <x:c r="D164" s="3"/>
      <x:c r="E164" s="3"/>
      <x:c r="F164" s="3"/>
      <x:c r="G164" s="3"/>
      <x:c r="H164" s="3"/>
    </x:row>
    <x:row r="165" ht="65" customHeight="1">
      <x:c r="A165" s="3" t="str">
        <x:v>Aktuální otisk celého záznamu</x:v>
      </x:c>
      <x:c r="B165" s="28" t="str">
        <x:f>LEN("ACQ-05")&amp;":"&amp;"ACQ-05"&amp;"|"&amp;LEN('Zadání'!B23)&amp;":"&amp;'Zadání'!B23&amp;"|"&amp;LEN('Širší výběr'!C30)&amp;":"&amp;'Širší výběr'!C30&amp;"|"&amp;LEN('Širší výběr'!A19)&amp;":"&amp;'Širší výběr'!A19&amp;"|"&amp;LEN('Širší výběr'!B19)&amp;":"&amp;'Širší výběr'!B19&amp;"|"&amp;LEN('Širší výběr'!C19)&amp;":"&amp;'Širší výběr'!C19&amp;"|"&amp;LEN('Širší výběr'!D19)&amp;":"&amp;'Širší výběr'!D19&amp;"|"&amp;LEN('Širší výběr'!E19)&amp;":"&amp;'Širší výběr'!E19&amp;"|"&amp;LEN('Širší výběr'!F19)&amp;":"&amp;'Širší výběr'!F19&amp;"|"&amp;LEN('Širší výběr'!A20)&amp;":"&amp;'Širší výběr'!A20&amp;"|"&amp;LEN('Širší výběr'!B20)&amp;":"&amp;'Širší výběr'!B20&amp;"|"&amp;LEN('Širší výběr'!C20)&amp;":"&amp;'Širší výběr'!C20&amp;"|"&amp;LEN('Širší výběr'!D20)&amp;":"&amp;'Širší výběr'!D20&amp;"|"&amp;LEN('Širší výběr'!E20)&amp;":"&amp;'Širší výběr'!E20&amp;"|"&amp;LEN('Širší výběr'!F20)&amp;":"&amp;'Širší výběr'!F20&amp;"|"&amp;LEN('Širší výběr'!A21)&amp;":"&amp;'Širší výběr'!A21&amp;"|"&amp;LEN('Širší výběr'!B21)&amp;":"&amp;'Širší výběr'!B21&amp;"|"&amp;LEN('Širší výběr'!C21)&amp;":"&amp;'Širší výběr'!C21&amp;"|"&amp;LEN('Širší výběr'!D21)&amp;":"&amp;'Širší výběr'!D21&amp;"|"&amp;LEN('Širší výběr'!E21)&amp;":"&amp;'Širší výběr'!E21&amp;"|"&amp;LEN('Širší výběr'!F21)&amp;":"&amp;'Širší výběr'!F21&amp;"|"&amp;LEN('Profily'!B135)&amp;":"&amp;'Profily'!B135&amp;"|"&amp;LEN('Klientův seznam'!B12)&amp;":"&amp;'Klientův seznam'!B12&amp;"|"&amp;LEN('Klientův seznam'!B11)&amp;":"&amp;'Klientův seznam'!B11&amp;"|"&amp;LEN(B146)&amp;":"&amp;B146&amp;"|"&amp;LEN(B147)&amp;":"&amp;B147&amp;"|"&amp;LEN(B148)&amp;":"&amp;B148&amp;"|"&amp;LEN(B149)&amp;":"&amp;B149&amp;"|"&amp;LEN(B150)&amp;":"&amp;B150&amp;"|"&amp;LEN(B151)&amp;":"&amp;B151&amp;"|"&amp;LEN(B152)&amp;":"&amp;B152&amp;"|"&amp;LEN(B153)&amp;":"&amp;B153&amp;"|"&amp;LEN(B154)&amp;":"&amp;B154&amp;"|"&amp;LEN(B155)&amp;":"&amp;B155&amp;"|"&amp;LEN(B156)&amp;":"&amp;B156&amp;"|"&amp;LEN(IF(ISNUMBER(B157),TEXT(B157,"yyyy-mm-dd"),"&lt;missing&gt;"))&amp;":"&amp;IF(ISNUMBER(B157),TEXT(B157,"yyyy-mm-dd"),"&lt;missing&gt;")&amp;"|"&amp;LEN(B158)&amp;":"&amp;B158&amp;"|"&amp;LEN(B160)&amp;":"&amp;B160&amp;"|"&amp;LEN(B161)&amp;":"&amp;B161&amp;"|"&amp;LEN(B162)&amp;":"&amp;B162&amp;"|"&amp;LEN(IF(ISNUMBER(B163),TEXT(B163,"yyyy-mm-dd"),"&lt;missing&gt;"))&amp;":"&amp;IF(ISNUMBER(B163),TEXT(B163,"yyyy-mm-dd"),"&lt;missing&gt;")</x:f>
        <x:v>6:ACQ-05|665:555:11:EXAMPLE-ACQ|4:M-v1|4:C-v1|71:Zakázkový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shodu.|9:&lt;unknown&gt;|9:&lt;unknown&gt;|0:|96:Modelová evropská skupina IT služeb; hledá většinový vstup do firmy poskytující zakázkový vývoj.|0:|18:VYŘADIT PRO ZADÁNÍ|16:ACQ-05 — Keboola|38:C01 — zakázkový mobilní a webový vývoj|7:Neshoda|89:Prezentuje vlastní datovou platformu pro propojení, transformaci a využití firemních dat.|20:keboola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shodu.|9:&lt;unknown&gt;|9:&lt;unknown&gt;|16:ACQ-05 — Keboola|29:C02 — doložené působení CZ/SK|9:Neověřeno|89:Prezentuje vlastní datovou platformu pro propojení, transformaci a využití firemních dat.|20:keboola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shodu.|9:&lt;unknown&gt;|9:&lt;unknown&gt;|16:ACQ-05 — Keboola|22:C03 — skupinový rozsah|35:Bez skupinové výhrady v této ukázce|121:V tomto úzkém veřejném popisu není uvedena skupinová výhrada. Právní subjekt a převoditelný rozsah nadále nejsou ověřeny.|20:keboola / 2026-09-14|555:11:EXAMPLE-ACQ|4:M-v1|4:C-v1|71:Zakázkový návrh a vývoj mobilních i webových aplikací a návazná údržba.|44:Doložené působení v Česku nebo na Slovensku.|88:Při skupinové nabídce nejprve vymezit posuzovanou část a její smluvní a finanční rozsah.|122:Samostatný softwarový produkt bez doložené nabídky požadovaného zakázkového vývoje. Ochota prodat se z webu nepředpokládá.|156:Ziskový provoz a velikost odpovídající kupujícímu. Kupní rozpočet ani minimální EBITDA zatím nejsou určeny; v této fázi proto nelze potvrdit finanční shodu.|9:&lt;unknown&gt;|9:&lt;unknown&gt;|128:6:ACQ-05|7:Keboola|11:keboola.com|0:|0:|0:|9:ACQ-05-v1|0:|0:|9:&lt;missing&gt;|10:Nevyřešeno|0:|0:|9:Neověřeno|9:Neověřeno|9:Neověřeno|270:7:Nedodán|0:|9:&lt;missing&gt;|0:|0:|9:&lt;missing&gt;|0:|0:|0:|0:|0:|0:|0:|0:|0:|0:|0:|0:|0:|0:|0:|0:|0:|0:|0:|0:|0:|0:|0:|0:|0:|0:|0:|0:|0:|0:|0:|0:|0:|0:|0:|0:|0:|0:|0:|0:|0:|0:|0:|0:|0:|0:|0:|0:|0:|0:|0:|0:|0:|0:|0:|0:|0:|0:|0:|0:|0:|0:|0:|0:|0:|0:|0:|0:|0:|0:|0:|0:|0:|0:|0:|0:|0:|0:|0:|0:|0:|0:|0:|0:|0:|0:|0:|0:|9:&lt;missing&gt;|15:Nezkontrolováno|10:Nevyřešeno|0:|0:|9:&lt;missing&gt;</x:v>
      </x:c>
      <x:c r="C165" s="28"/>
      <x:c r="D165" s="28"/>
      <x:c r="E165" s="28"/>
      <x:c r="F165" s="28"/>
      <x:c r="G165" s="28"/>
      <x:c r="H165" s="28"/>
    </x:row>
    <x:row r="166" ht="38" customHeight="1">
      <x:c r="A166" s="3" t="str">
        <x:v>Výsledek úplnosti záznamu</x:v>
      </x:c>
      <x:c r="B166" s="11" t="str">
        <x:f>IF('Širší výběr'!C30&lt;&gt;"PŘEDBĚŽNĚ DOPLNIT","BLOKOVÁNO: "&amp;'Širší výběr'!C30,IF(B164&lt;&gt;"BEZ SHODY V DOLOŽENÉM ROZSAHU","BLOKOVÁNO: "&amp;B164,IF(NOT(AND(LEN(TRIM('Profily'!B124))&gt;0,LEN(TRIM('Profily'!B125))&gt;0,ISNUMBER('Profily'!B126),'Profily'!B126&gt;'Profily'!B122)),"BLOKOVÁNO: obnovit podklady profilu",IF(OR(NOT(AND(LEN(TRIM(B146))&gt;0,LEN(TRIM(B147))&gt;0,LEN(TRIM(B148))&gt;0,LEN(TRIM(B149))&gt;0,LEN(TRIM(B150))&gt;0,LEN(TRIM(B151))&gt;0,LEN(TRIM(B152))&gt;0,LEN(TRIM(B153))&gt;0,LEN(TRIM(B154))&gt;0,LEN(TRIM(B155))&gt;0,LEN(TRIM(B156))&gt;0,LEN(TRIM(B159))&gt;0)),NOT(ISNUMBER(B157)),B158&lt;&gt;"Schválení zaznamenáno"),"BLOKOVÁNO: neúplný lidský záznam",IF(EXACT(B159,B165),"ZÁZNAM ÚPLNÝ — NEOPRAVŇUJE ODESLAT","ZASTARALÝ ZÁZNAM")))))</x:f>
        <x:v>BLOKOVÁNO: VYŘADIT PRO ZADÁNÍ</x:v>
      </x:c>
      <x:c r="C166" s="3"/>
      <x:c r="D166" s="3"/>
      <x:c r="E166" s="3"/>
      <x:c r="F166" s="3"/>
      <x:c r="G166" s="3"/>
      <x:c r="H166" s="3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</x:row>
    <x:row r="168" ht="28" customHeight="1">
      <x:c r="A168" s="3" t="str">
        <x:v>Nejde o nástroj k odesílání. Záznam schválení není důkaz skutečného souhlasu ani oprávnění kontaktovat firmu. Vyplňte adresáta, přesný text, rozsah a lidský záznam; po kontrole vložte aktuální otisk jako hodnotu do zaznamenaného otisku. Otisk je technický řetězec pro porovnání, nikoli výsledek prověrky. Na obrazovce může být zkrácen. Kopírujte celou buňku a vložte pouze hodnotu, nikdy zobrazený úryvek.</x:v>
      </x:c>
      <x:c r="B168" s="3"/>
      <x:c r="C168" s="3"/>
      <x:c r="D168" s="3"/>
      <x:c r="E168" s="3"/>
      <x:c r="F168" s="3"/>
      <x:c r="G168" s="3"/>
      <x:c r="H168" s="3"/>
    </x:row>
    <x:row r="169" ht="28" customHeight="1">
      <x:c r="A169" s="3"/>
      <x:c r="B169" s="3"/>
      <x:c r="C169" s="3"/>
      <x:c r="D169" s="3"/>
      <x:c r="E169" s="3"/>
      <x:c r="F169" s="3"/>
      <x:c r="G169" s="3"/>
      <x:c r="H169" s="3"/>
    </x:row>
    <x:row r="170" ht="28" customHeight="1">
      <x:c r="A170" s="3"/>
      <x:c r="B170" s="3"/>
      <x:c r="C170" s="3"/>
      <x:c r="D170" s="3"/>
      <x:c r="E170" s="3"/>
      <x:c r="F170" s="3"/>
      <x:c r="G170" s="3"/>
      <x:c r="H170" s="3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</x:row>
    <x:row r="172" ht="28" customHeight="1">
      <x:c r="A172" s="3" t="str">
        <x:v>Doménová nebo jmenná shoda je důvod k prověření. Ruční řešení vyžaduje konkrétní doklad, důvod, jméno a datum. Shodnou právní identitu ani duplicitní kandidáty tímto polem neodblokujete.</x:v>
      </x:c>
      <x:c r="B172" s="3"/>
      <x:c r="C172" s="3"/>
      <x:c r="D172" s="3"/>
      <x:c r="E172" s="3"/>
      <x:c r="F172" s="3"/>
      <x:c r="G172" s="3"/>
      <x:c r="H172" s="3"/>
    </x:row>
    <x:row r="173" ht="28" customHeight="1">
      <x:c r="A173" s="3"/>
      <x:c r="B173" s="3"/>
      <x:c r="C173" s="3"/>
      <x:c r="D173" s="3"/>
      <x:c r="E173" s="3"/>
      <x:c r="F173" s="3"/>
      <x:c r="G173" s="3"/>
      <x:c r="H173" s="3"/>
    </x:row>
    <x:row r="174" ht="28" customHeight="1">
      <x:c r="A174" s="3"/>
      <x:c r="B174" s="3"/>
      <x:c r="C174" s="3"/>
      <x:c r="D174" s="3"/>
      <x:c r="E174" s="3"/>
      <x:c r="F174" s="3"/>
      <x:c r="G174" s="3"/>
      <x:c r="H174" s="3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</x:row>
  </x:sheetData>
  <x:mergeCells>
    <x:mergeCell ref="A1:H1"/>
    <x:mergeCell ref="A2:H2"/>
    <x:mergeCell ref="A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B15:H15"/>
    <x:mergeCell ref="B16:H16"/>
    <x:mergeCell ref="B17:H17"/>
    <x:mergeCell ref="B18:H18"/>
    <x:mergeCell ref="B19:H19"/>
    <x:mergeCell ref="B20:H20"/>
    <x:mergeCell ref="B21:H21"/>
    <x:mergeCell ref="B22:H22"/>
    <x:mergeCell ref="B23:H23"/>
    <x:mergeCell ref="B24:H24"/>
    <x:mergeCell ref="B25:H25"/>
    <x:mergeCell ref="B26:H26"/>
    <x:mergeCell ref="A28:H30"/>
    <x:mergeCell ref="A32:H34"/>
    <x:mergeCell ref="A40:H40"/>
    <x:mergeCell ref="B41:H41"/>
    <x:mergeCell ref="B42:H42"/>
    <x:mergeCell ref="B43:H43"/>
    <x:mergeCell ref="B44:H44"/>
    <x:mergeCell ref="B45:H45"/>
    <x:mergeCell ref="B46:H46"/>
    <x:mergeCell ref="B47:H47"/>
    <x:mergeCell ref="B48:H48"/>
    <x:mergeCell ref="B49:H49"/>
    <x:mergeCell ref="B50:H50"/>
    <x:mergeCell ref="B51:H51"/>
    <x:mergeCell ref="B52:H52"/>
    <x:mergeCell ref="B53:H53"/>
    <x:mergeCell ref="B54:H54"/>
    <x:mergeCell ref="B55:H55"/>
    <x:mergeCell ref="B56:H56"/>
    <x:mergeCell ref="B57:H57"/>
    <x:mergeCell ref="B58:H58"/>
    <x:mergeCell ref="B59:H59"/>
    <x:mergeCell ref="B60:H60"/>
    <x:mergeCell ref="B61:H61"/>
    <x:mergeCell ref="A63:H65"/>
    <x:mergeCell ref="A67:H69"/>
    <x:mergeCell ref="A75:H75"/>
    <x:mergeCell ref="B76:H76"/>
    <x:mergeCell ref="B77:H77"/>
    <x:mergeCell ref="B78:H78"/>
    <x:mergeCell ref="B79:H79"/>
    <x:mergeCell ref="B80:H80"/>
    <x:mergeCell ref="B81:H81"/>
    <x:mergeCell ref="B82:H82"/>
    <x:mergeCell ref="B83:H83"/>
    <x:mergeCell ref="B84:H84"/>
    <x:mergeCell ref="B85:H85"/>
    <x:mergeCell ref="B86:H86"/>
    <x:mergeCell ref="B87:H87"/>
    <x:mergeCell ref="B88:H88"/>
    <x:mergeCell ref="B89:H89"/>
    <x:mergeCell ref="B90:H90"/>
    <x:mergeCell ref="B91:H91"/>
    <x:mergeCell ref="B92:H92"/>
    <x:mergeCell ref="B93:H93"/>
    <x:mergeCell ref="B94:H94"/>
    <x:mergeCell ref="B95:H95"/>
    <x:mergeCell ref="B96:H96"/>
    <x:mergeCell ref="A98:H100"/>
    <x:mergeCell ref="A102:H104"/>
    <x:mergeCell ref="A110:H110"/>
    <x:mergeCell ref="B111:H111"/>
    <x:mergeCell ref="B112:H112"/>
    <x:mergeCell ref="B113:H113"/>
    <x:mergeCell ref="B114:H114"/>
    <x:mergeCell ref="B115:H115"/>
    <x:mergeCell ref="B116:H116"/>
    <x:mergeCell ref="B117:H117"/>
    <x:mergeCell ref="B118:H118"/>
    <x:mergeCell ref="B119:H119"/>
    <x:mergeCell ref="B120:H120"/>
    <x:mergeCell ref="B121:H121"/>
    <x:mergeCell ref="B122:H122"/>
    <x:mergeCell ref="B123:H123"/>
    <x:mergeCell ref="B124:H124"/>
    <x:mergeCell ref="B125:H125"/>
    <x:mergeCell ref="B126:H126"/>
    <x:mergeCell ref="B127:H127"/>
    <x:mergeCell ref="B128:H128"/>
    <x:mergeCell ref="B129:H129"/>
    <x:mergeCell ref="B130:H130"/>
    <x:mergeCell ref="B131:H131"/>
    <x:mergeCell ref="A133:H135"/>
    <x:mergeCell ref="A137:H139"/>
    <x:mergeCell ref="A145:H145"/>
    <x:mergeCell ref="B146:H146"/>
    <x:mergeCell ref="B147:H147"/>
    <x:mergeCell ref="B148:H148"/>
    <x:mergeCell ref="B149:H149"/>
    <x:mergeCell ref="B150:H150"/>
    <x:mergeCell ref="B151:H151"/>
    <x:mergeCell ref="B152:H152"/>
    <x:mergeCell ref="B153:H153"/>
    <x:mergeCell ref="B154:H154"/>
    <x:mergeCell ref="B155:H155"/>
    <x:mergeCell ref="B156:H156"/>
    <x:mergeCell ref="B157:H157"/>
    <x:mergeCell ref="B158:H158"/>
    <x:mergeCell ref="B159:H159"/>
    <x:mergeCell ref="B160:H160"/>
    <x:mergeCell ref="B161:H161"/>
    <x:mergeCell ref="B162:H162"/>
    <x:mergeCell ref="B163:H163"/>
    <x:mergeCell ref="B164:H164"/>
    <x:mergeCell ref="B165:H165"/>
    <x:mergeCell ref="B166:H166"/>
    <x:mergeCell ref="A168:H170"/>
    <x:mergeCell ref="A172:H174"/>
    <x:mergeCell ref="A3:H3"/>
  </x:mergeCells>
  <x:conditionalFormatting sqref="A1:H205">
    <x:cfRule type="containsText" dxfId="8" priority="1" operator="containsText" text="BLOKOVÁNO"/>
    <x:cfRule type="containsText" dxfId="9" priority="2" operator="containsText" text="ZASTARALÝ ZÁZNAM"/>
  </x:conditionalFormatting>
  <x:dataValidations count="10">
    <x:dataValidation type="list" sqref="B18">
      <x:formula1>"Nezkontrolováno,Schválení zaznamenáno,Nutné opravy"</x:formula1>
    </x:dataValidation>
    <x:dataValidation type="list" sqref="B20">
      <x:formula1>"Nevyřešeno,Shoda vysvětlena dokladem,Neoslovovat"</x:formula1>
    </x:dataValidation>
    <x:dataValidation type="list" sqref="B53">
      <x:formula1>"Nezkontrolováno,Schválení zaznamenáno,Nutné opravy"</x:formula1>
    </x:dataValidation>
    <x:dataValidation type="list" sqref="B55">
      <x:formula1>"Nevyřešeno,Shoda vysvětlena dokladem,Neoslovovat"</x:formula1>
    </x:dataValidation>
    <x:dataValidation type="list" sqref="B88">
      <x:formula1>"Nezkontrolováno,Schválení zaznamenáno,Nutné opravy"</x:formula1>
    </x:dataValidation>
    <x:dataValidation type="list" sqref="B90">
      <x:formula1>"Nevyřešeno,Shoda vysvětlena dokladem,Neoslovovat"</x:formula1>
    </x:dataValidation>
    <x:dataValidation type="list" sqref="B123">
      <x:formula1>"Nezkontrolováno,Schválení zaznamenáno,Nutné opravy"</x:formula1>
    </x:dataValidation>
    <x:dataValidation type="list" sqref="B125">
      <x:formula1>"Nevyřešeno,Shoda vysvětlena dokladem,Neoslovovat"</x:formula1>
    </x:dataValidation>
    <x:dataValidation type="list" sqref="B158">
      <x:formula1>"Nezkontrolováno,Schválení zaznamenáno,Nutné opravy"</x:formula1>
    </x:dataValidation>
    <x:dataValidation type="list" sqref="B160">
      <x:formula1>"Nevyřešeno,Shoda vysvětlena dokladem,Neoslovovat"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CDD4D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.25" hidden="0" customWidth="1"/>
    <x:col min="2" max="2" width="25.6299991607666" hidden="0" customWidth="1"/>
    <x:col min="3" max="3" width="23.75" hidden="0" customWidth="1"/>
    <x:col min="4" max="4" width="30" hidden="0" customWidth="1"/>
    <x:col min="5" max="5" width="26.25" hidden="0" customWidth="1"/>
    <x:col min="6" max="6" width="29.3799991607666" hidden="0" customWidth="1"/>
    <x:col min="7" max="7" width="25" hidden="0" customWidth="1"/>
    <x:col min="8" max="8" width="28.1299991607666" hidden="0" customWidth="1"/>
  </x:cols>
  <x:sheetData>
    <x:row r="1" ht="30" customHeight="1">
      <x:c r="A1" s="4" t="str">
        <x:v>Předání a další krok</x:v>
      </x:c>
      <x:c r="B1" s="3"/>
      <x:c r="C1" s="3"/>
      <x:c r="D1" s="3"/>
      <x:c r="E1" s="3"/>
      <x:c r="F1" s="3"/>
      <x:c r="G1" s="2"/>
      <x:c r="H1" s="2"/>
    </x:row>
    <x:row r="2" ht="30" customHeight="1">
      <x:c r="A2" s="5" t="str">
        <x:v>Historická veřejná ukázka — kontrola 14. 9. 2026. Není klientským mandátem, současným shortlistem ani nabídkou firem k prodeji.</x:v>
      </x:c>
      <x:c r="B2" s="3"/>
      <x:c r="C2" s="3"/>
      <x:c r="D2" s="3"/>
      <x:c r="E2" s="3"/>
      <x:c r="F2" s="3"/>
      <x:c r="G2" s="2"/>
      <x:c r="H2" s="2"/>
    </x:row>
    <x:row r="3" ht="30" customHeight="1">
      <x:c r="A3" s="3" t="str">
        <x:v>Technická kontrola sešitu není odborné schválení, aktuální prověrka cíle ani oprávnění k oslovení. Žádná zpráva nebyla odeslána. Klientův seznam a lidské záznamy jsou prázdné.</x:v>
      </x:c>
      <x:c r="B3" s="3"/>
      <x:c r="C3" s="3"/>
      <x:c r="D3" s="3"/>
      <x:c r="E3" s="3"/>
      <x:c r="F3" s="3"/>
      <x:c r="G3" s="2"/>
      <x:c r="H3" s="2"/>
    </x:row>
    <x:row r="4" ht="30" customHeight="1">
      <x:c r="A4" s="3"/>
      <x:c r="B4" s="3"/>
      <x:c r="C4" s="3"/>
      <x:c r="D4" s="3"/>
      <x:c r="E4" s="3"/>
      <x:c r="F4" s="3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5" t="str">
        <x:v>ID / profil</x:v>
      </x:c>
      <x:c r="B6" s="15" t="str">
        <x:v>Předběžný postup</x:v>
      </x:c>
      <x:c r="C6" s="15" t="str">
        <x:v>Klientova kontrola</x:v>
      </x:c>
      <x:c r="D6" s="15" t="str">
        <x:v>Identita / shody</x:v>
      </x:c>
      <x:c r="E6" s="15" t="str">
        <x:v>Záznam oslovení</x:v>
      </x:c>
      <x:c r="F6" s="15" t="str">
        <x:v>Další krok</x:v>
      </x:c>
      <x:c r="G6" s="2"/>
      <x:c r="H6" s="2"/>
    </x:row>
    <x:row r="7" ht="110" customHeight="1">
      <x:c r="A7" s="3" t="str">
        <x:v>ACQ-01 — Ackee</x:v>
      </x:c>
      <x:c r="B7" s="11" t="str">
        <x:f>'Širší výběr'!C26</x:f>
        <x:v>PŘEDBĚŽNĚ DOPLNIT</x:v>
      </x:c>
      <x:c r="C7" s="11" t="str">
        <x:f>'Klientův seznam'!B14</x:f>
        <x:v>CHYBÍ KLIENTŮV SEZNAM</x:v>
      </x:c>
      <x:c r="D7" s="11" t="str">
        <x:f>'Oslovení'!B24</x:f>
        <x:v>NEVYMEZENÁ IDENTITA</x:v>
      </x:c>
      <x:c r="E7" s="11" t="str">
        <x:f>'Oslovení'!B26</x:f>
        <x:v>BLOKOVÁNO: NEVYMEZENÁ IDENTITA</x:v>
      </x:c>
      <x:c r="F7" s="3" t="str">
        <x:v>Která společnost drží smlouvy a tým? Jaký podíl výnosů tvoří údržba a opakované zakázky?</x:v>
      </x:c>
      <x:c r="G7" s="2"/>
      <x:c r="H7" s="2"/>
    </x:row>
    <x:row r="8" ht="110" customHeight="1">
      <x:c r="A8" s="3" t="str">
        <x:v>ACQ-02 — Futured</x:v>
      </x:c>
      <x:c r="B8" s="11" t="str">
        <x:f>'Širší výběr'!C27</x:f>
        <x:v>PŘEDBĚŽNĚ DOPLNIT</x:v>
      </x:c>
      <x:c r="C8" s="11" t="str">
        <x:f>'Klientův seznam'!B14</x:f>
        <x:v>CHYBÍ KLIENTŮV SEZNAM</x:v>
      </x:c>
      <x:c r="D8" s="11" t="str">
        <x:f>'Oslovení'!B59</x:f>
        <x:v>NEVYMEZENÁ IDENTITA</x:v>
      </x:c>
      <x:c r="E8" s="11" t="str">
        <x:f>'Oslovení'!B61</x:f>
        <x:v>BLOKOVÁNO: NEVYMEZENÁ IDENTITA</x:v>
      </x:c>
      <x:c r="F8" s="3" t="str">
        <x:v>Jaké jsou marže a koncentrace klientů? Patří prezentované projekty i relevantní smlouvy téže společnosti?</x:v>
      </x:c>
      <x:c r="G8" s="2"/>
      <x:c r="H8" s="2"/>
    </x:row>
    <x:row r="9" ht="110" customHeight="1">
      <x:c r="A9" s="3" t="str">
        <x:v>ACQ-03 — GoodRequest</x:v>
      </x:c>
      <x:c r="B9" s="11" t="str">
        <x:f>'Širší výběr'!C28</x:f>
        <x:v>PŘEDBĚŽNĚ DOPLNIT</x:v>
      </x:c>
      <x:c r="C9" s="11" t="str">
        <x:f>'Klientův seznam'!B14</x:f>
        <x:v>CHYBÍ KLIENTŮV SEZNAM</x:v>
      </x:c>
      <x:c r="D9" s="11" t="str">
        <x:f>'Oslovení'!B94</x:f>
        <x:v>NEVYMEZENÁ IDENTITA</x:v>
      </x:c>
      <x:c r="E9" s="11" t="str">
        <x:f>'Oslovení'!B96</x:f>
        <x:v>BLOKOVÁNO: NEVYMEZENÁ IDENTITA</x:v>
      </x:c>
      <x:c r="F9" s="3" t="str">
        <x:v>Kde jsou zaměstnanci a klientské smlouvy? Jaký je podíl externích kapacit a závislost na hlavních klientech?</x:v>
      </x:c>
      <x:c r="G9" s="2"/>
      <x:c r="H9" s="2"/>
    </x:row>
    <x:row r="10" ht="110" customHeight="1">
      <x:c r="A10" s="3" t="str">
        <x:v>ACQ-04 — Cleevio</x:v>
      </x:c>
      <x:c r="B10" s="11" t="str">
        <x:f>'Širší výběr'!C29</x:f>
        <x:v>POZASTAVIT — VYMEZIT SUBJEKT</x:v>
      </x:c>
      <x:c r="C10" s="11" t="str">
        <x:f>'Klientův seznam'!B14</x:f>
        <x:v>CHYBÍ KLIENTŮV SEZNAM</x:v>
      </x:c>
      <x:c r="D10" s="11" t="str">
        <x:f>'Oslovení'!B129</x:f>
        <x:v>NEVYMEZENÁ IDENTITA</x:v>
      </x:c>
      <x:c r="E10" s="11" t="str">
        <x:f>'Oslovení'!B131</x:f>
        <x:v>BLOKOVÁNO: POZASTAVIT — VYMEZIT SUBJEKT</x:v>
      </x:c>
      <x:c r="F10" s="3" t="str">
        <x:v>Co patří do zakázkového vývoje a co do vlastních produktů? Lze tyto činnosti finančně i smluvně oddělit?</x:v>
      </x:c>
      <x:c r="G10" s="2"/>
      <x:c r="H10" s="2"/>
    </x:row>
    <x:row r="11" ht="110" customHeight="1">
      <x:c r="A11" s="3" t="str">
        <x:v>ACQ-05 — Keboola</x:v>
      </x:c>
      <x:c r="B11" s="11" t="str">
        <x:f>'Širší výběr'!C30</x:f>
        <x:v>VYŘADIT PRO ZADÁNÍ</x:v>
      </x:c>
      <x:c r="C11" s="11" t="str">
        <x:f>'Klientův seznam'!B14</x:f>
        <x:v>CHYBÍ KLIENTŮV SEZNAM</x:v>
      </x:c>
      <x:c r="D11" s="11" t="str">
        <x:f>'Oslovení'!B164</x:f>
        <x:v>NEVYMEZENÁ IDENTITA</x:v>
      </x:c>
      <x:c r="E11" s="11" t="str">
        <x:f>'Oslovení'!B166</x:f>
        <x:v>BLOKOVÁNO: VYŘADIT PRO ZADÁNÍ</x:v>
      </x:c>
      <x:c r="F11" s="3" t="str">
        <x:v>Vrátit do výběru jen při změně zadání na datovou platformu; případnou samostatnou službu by bylo nutné doložit.</x:v>
      </x:c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 t="str">
        <x:v>Předběžně doplnit</x:v>
      </x:c>
      <x:c r="B14" s="10" t="n">
        <x:f>COUNTIFS('Širší výběr'!C26:C30,"PŘEDBĚŽNĚ DOPLNIT")</x:f>
        <x:v>3</x:v>
      </x:c>
      <x:c r="C14" s="2"/>
      <x:c r="D14" s="2"/>
      <x:c r="E14" s="2"/>
      <x:c r="F14" s="2"/>
      <x:c r="G14" s="2"/>
      <x:c r="H14" s="2"/>
    </x:row>
    <x:row r="15" ht="24" customHeight="1">
      <x:c r="A15" s="2" t="str">
        <x:v>Vymezit subjekt</x:v>
      </x:c>
      <x:c r="B15" s="10" t="n">
        <x:f>COUNTIFS('Širší výběr'!C26:C30,"POZASTAVIT — VYMEZIT SUBJEKT")</x:f>
        <x:v>1</x:v>
      </x:c>
      <x:c r="C15" s="2"/>
      <x:c r="D15" s="2"/>
      <x:c r="E15" s="2"/>
      <x:c r="F15" s="2"/>
      <x:c r="G15" s="2"/>
      <x:c r="H15" s="2"/>
    </x:row>
    <x:row r="16" ht="24" customHeight="1">
      <x:c r="A16" s="2" t="str">
        <x:v>Vyřazeno</x:v>
      </x:c>
      <x:c r="B16" s="10" t="n">
        <x:f>COUNTIFS('Širší výběr'!C26:C30,"VYŘADIT PRO ZADÁNÍ")</x:f>
        <x:v>1</x:v>
      </x:c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30" customHeight="1">
      <x:c r="A19" s="3" t="str">
        <x:v>Klientem schválený shortlist zde není evidován. Odvozený předvýběr vychází z tří kritérií historické ukázky; není finančním, vlastnickým ani transakčním schválením.</x:v>
      </x:c>
      <x:c r="B19" s="3"/>
      <x:c r="C19" s="3"/>
      <x:c r="D19" s="3"/>
      <x:c r="E19" s="3"/>
      <x:c r="F19" s="3"/>
      <x:c r="G19" s="2"/>
      <x:c r="H19" s="2"/>
    </x:row>
    <x:row r="20" ht="30" customHeight="1">
      <x:c r="A20" s="3"/>
      <x:c r="B20" s="3"/>
      <x:c r="C20" s="3"/>
      <x:c r="D20" s="3"/>
      <x:c r="E20" s="3"/>
      <x:c r="F20" s="3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30" customHeight="1">
      <x:c r="A23" s="17" t="str">
        <x:v>Terminální technické kontroly — neřídí obchodní výsledky</x:v>
      </x:c>
      <x:c r="B23" s="17"/>
      <x:c r="C23" s="17"/>
      <x:c r="D23" s="17"/>
      <x:c r="E23" s="17"/>
      <x:c r="F23" s="17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40" customHeight="1">
      <x:c r="A25" s="3" t="str">
        <x:v>Pět kandidátů má stabilní ID</x:v>
      </x:c>
      <x:c r="B25" s="11" t="str">
        <x:f>IF(COUNTA('Profily'!A7:A11)=5,"Strukturně souhlasí","Zkontrolovat strukturu")</x:f>
        <x:v>Strukturně souhlasí</x:v>
      </x:c>
      <x:c r="C25" s="2"/>
      <x:c r="D25" s="2"/>
      <x:c r="E25" s="2"/>
      <x:c r="F25" s="2"/>
      <x:c r="G25" s="2"/>
      <x:c r="H25" s="2"/>
    </x:row>
    <x:row r="26" ht="40" customHeight="1">
      <x:c r="A26" s="3" t="str">
        <x:v>15 posouzení kritérií</x:v>
      </x:c>
      <x:c r="B26" s="11" t="str">
        <x:f>IF(COUNTA('Širší výběr'!A7:A21)=15,"Strukturně souhlasí","Zkontrolovat strukturu")</x:f>
        <x:v>Strukturně souhlasí</x:v>
      </x:c>
      <x:c r="C26" s="2"/>
      <x:c r="D26" s="2"/>
      <x:c r="E26" s="2"/>
      <x:c r="F26" s="2"/>
      <x:c r="G26" s="2"/>
      <x:c r="H26" s="2"/>
    </x:row>
    <x:row r="27" ht="40" customHeight="1">
      <x:c r="A27" s="3" t="str">
        <x:v>Předání obsahuje všech pět ID</x:v>
      </x:c>
      <x:c r="B27" s="3" t="str">
        <x:f>IF(COUNTA(A7:A11)=5,"Strukturně souhlasí","Zkontrolovat strukturu")</x:f>
        <x:v>Strukturně souhlasí</x:v>
      </x:c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8" customHeight="1">
      <x:c r="A30" s="3" t="str">
        <x:v>Vytvořeno z historické veřejné ukázky. Pracovní vstupy nejsou ověřeny; odborný reviewer není přidělen. Verze sešitu: v1.0 / 2026-10-08.</x:v>
      </x:c>
      <x:c r="B30" s="3"/>
      <x:c r="C30" s="3"/>
      <x:c r="D30" s="3"/>
      <x:c r="E30" s="3"/>
      <x:c r="F30" s="3"/>
      <x:c r="G30" s="2"/>
      <x:c r="H30" s="2"/>
    </x:row>
    <x:row r="31" ht="28" customHeight="1">
      <x:c r="A31" s="3"/>
      <x:c r="B31" s="3"/>
      <x:c r="C31" s="3"/>
      <x:c r="D31" s="3"/>
      <x:c r="E31" s="3"/>
      <x:c r="F31" s="3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8" customHeight="1">
      <x:c r="A34" s="3" t="str">
        <x:v>Původ dat: research-maps.json / acquisition. SHA-256 a82b54436048d6d9c84aecf2334439d67acaddba77e755d18f0f0a5d707b8dd8. Veřejné profily nebyly tímto sestavením znovu ověřeny.</x:v>
      </x:c>
      <x:c r="B34" s="3"/>
      <x:c r="C34" s="3"/>
      <x:c r="D34" s="3"/>
      <x:c r="E34" s="3"/>
      <x:c r="F34" s="3"/>
      <x:c r="G34" s="2"/>
      <x:c r="H34" s="2"/>
    </x:row>
    <x:row r="35" ht="28" customHeight="1">
      <x:c r="A35" s="3"/>
      <x:c r="B35" s="3"/>
      <x:c r="C35" s="3"/>
      <x:c r="D35" s="3"/>
      <x:c r="E35" s="3"/>
      <x:c r="F35" s="3"/>
      <x:c r="G35" s="2"/>
      <x:c r="H35" s="2"/>
    </x:row>
    <x:row r="36" ht="28" customHeight="1">
      <x:c r="A36" s="3"/>
      <x:c r="B36" s="3"/>
      <x:c r="C36" s="3"/>
      <x:c r="D36" s="3"/>
      <x:c r="E36" s="3"/>
      <x:c r="F36" s="3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</x:row>
    <x:row r="131" ht="24" customHeight="1">
      <x:c r="A131" s="2"/>
      <x:c r="B131" s="2"/>
      <x:c r="C131" s="2"/>
      <x:c r="D131" s="2"/>
      <x:c r="E131" s="2"/>
      <x:c r="F131" s="2"/>
      <x:c r="G131" s="2"/>
      <x:c r="H131" s="2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</x:row>
    <x:row r="137" ht="24" customHeight="1">
      <x:c r="A137" s="2"/>
      <x:c r="B137" s="2"/>
      <x:c r="C137" s="2"/>
      <x:c r="D137" s="2"/>
      <x:c r="E137" s="2"/>
      <x:c r="F137" s="2"/>
      <x:c r="G137" s="2"/>
      <x:c r="H137" s="2"/>
    </x:row>
    <x:row r="138" ht="24" customHeight="1">
      <x:c r="A138" s="2"/>
      <x:c r="B138" s="2"/>
      <x:c r="C138" s="2"/>
      <x:c r="D138" s="2"/>
      <x:c r="E138" s="2"/>
      <x:c r="F138" s="2"/>
      <x:c r="G138" s="2"/>
      <x:c r="H138" s="2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</x:row>
  </x:sheetData>
  <x:mergeCells>
    <x:mergeCell ref="A1:F1"/>
    <x:mergeCell ref="A2:F2"/>
    <x:mergeCell ref="A3:F4"/>
    <x:mergeCell ref="A19:F20"/>
    <x:mergeCell ref="A23:F23"/>
    <x:mergeCell ref="A30:F31"/>
    <x:mergeCell ref="A34:F36"/>
  </x:mergeCells>
  <x:conditionalFormatting sqref="A1:H205">
    <x:cfRule type="containsText" dxfId="10" priority="1" operator="containsText" text="BLOKOVÁNO"/>
    <x:cfRule type="containsText" dxfId="11" priority="2" operator="containsText" text="ZASTARALÝ ZÁZNAM"/>
  </x:conditionalFormatting>
  <x:pageMargins left="0.7" right="0.7" top="0.75" bottom="0.75" header="0.3" footer="0.3"/>
</x:worksheet>
</file>